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4565" windowHeight="8535" activeTab="0"/>
  </bookViews>
  <sheets>
    <sheet name="VIKING" sheetId="1" r:id="rId1"/>
  </sheets>
  <definedNames>
    <definedName name="_xlnm.Print_Area" localSheetId="0">'VIKING'!$A$1:$AP$64</definedName>
    <definedName name="MinTime1">'VIKING'!$J$4</definedName>
    <definedName name="MinTime10">'VIKING'!$AK$4</definedName>
    <definedName name="MinTime2">'VIKING'!$M$4</definedName>
    <definedName name="MinTime3">'VIKING'!$P$4</definedName>
    <definedName name="MinTime4">'VIKING'!$S$4</definedName>
    <definedName name="MinTime5">'VIKING'!$V$4</definedName>
    <definedName name="MinTime6">'VIKING'!$Y$4</definedName>
    <definedName name="MinTime7">'VIKING'!$AB$4</definedName>
    <definedName name="MinTime8">'VIKING'!$AE$4</definedName>
    <definedName name="MinTime9">'VIKING'!$AH$4</definedName>
    <definedName name="Rounds">'VIKING'!$D$5</definedName>
  </definedNames>
  <calcPr fullCalcOnLoad="1"/>
</workbook>
</file>

<file path=xl/sharedStrings.xml><?xml version="1.0" encoding="utf-8"?>
<sst xmlns="http://schemas.openxmlformats.org/spreadsheetml/2006/main" count="157" uniqueCount="86">
  <si>
    <t>F3F Automatic Calculation Sheet for Excel</t>
  </si>
  <si>
    <t>BEST TIME---&gt;</t>
  </si>
  <si>
    <t>CURRENT ROUND:</t>
  </si>
  <si>
    <t xml:space="preserve">    R E S U L T S</t>
  </si>
  <si>
    <t>#</t>
  </si>
  <si>
    <t>Name</t>
  </si>
  <si>
    <t>Coun-</t>
  </si>
  <si>
    <t>Te-</t>
  </si>
  <si>
    <t>Aver.</t>
  </si>
  <si>
    <t>Total</t>
  </si>
  <si>
    <t>Place</t>
  </si>
  <si>
    <t>Time</t>
  </si>
  <si>
    <t>Pen</t>
  </si>
  <si>
    <t>FAI</t>
  </si>
  <si>
    <t>try</t>
  </si>
  <si>
    <t>am</t>
  </si>
  <si>
    <t>Statistic: Average Time / FAI  --&gt;  --&gt;</t>
  </si>
  <si>
    <t xml:space="preserve">  R O U N D   1</t>
  </si>
  <si>
    <t xml:space="preserve">  R O U N D   2</t>
  </si>
  <si>
    <t xml:space="preserve">  R O U N D   3</t>
  </si>
  <si>
    <t xml:space="preserve">  R O U N D   4</t>
  </si>
  <si>
    <t xml:space="preserve">  R O U N D   5</t>
  </si>
  <si>
    <t xml:space="preserve">   R O U N D   6</t>
  </si>
  <si>
    <t xml:space="preserve">  R O U N D   7</t>
  </si>
  <si>
    <t xml:space="preserve">  R O U N D   8</t>
  </si>
  <si>
    <t xml:space="preserve">  R O U N D   9</t>
  </si>
  <si>
    <t xml:space="preserve"> R O U N D  10</t>
  </si>
  <si>
    <t xml:space="preserve">            Total FAI Points</t>
  </si>
  <si>
    <t>FORMULAS USED:</t>
  </si>
  <si>
    <t>Cells name in BEST TIME: MinTime1, MinTime2, etc.</t>
  </si>
  <si>
    <t>Cell name for Current Round: Rounds</t>
  </si>
  <si>
    <t>Formula for Current Round: =COUNT(J9; M9; P9; S9; V9; Y9; AB9; AE9;AH9; AK9)</t>
  </si>
  <si>
    <t>Typical formula in BEST TIME (MinTime1), etc: =MIN(F7:F41)</t>
  </si>
  <si>
    <t>Typical formula in FAI1 etc:=IF(J9&gt;0;(1000*MinTime1)/J9;"0")</t>
  </si>
  <si>
    <t>Typical formula for PLACE:=IF(J9&gt;0;(RANK(G9;$G$9:$G$43;0));"-")</t>
  </si>
  <si>
    <t>Typical formula for (Total) AVERAGE TIME: =(F9+I9+L9+O9+R9+U9+X9+AA9+AD9+AG9)/Rounds</t>
  </si>
  <si>
    <t>Typical formula for TOTAL FAI: =IF(J9&gt;0;L9+O9+R9+U9+X9+AA9+AD9+AG9+AJ9+AM9-MIN(L9;O9;R9;U9;X9;AA9;AD9;AG9;AJ9;AM9)-K9-N9-Q9-T9-W9-Z9-AC9-AF9-AI9-AL9;0)</t>
  </si>
  <si>
    <t>Typical formula for Round 1 etc Average Time:=IF(SUM(J9:J43)&gt;0;SUM(J9:J43)/COUNT(J9:J43);"-")</t>
  </si>
  <si>
    <t>Typical formula for Round 1 etc  Average FAI: =IF(SUM(J9:J43)&gt;0;SUM(L9:L43)/COUNT(J9:J43);"-")</t>
  </si>
  <si>
    <t>GER</t>
  </si>
  <si>
    <t>Volker Krahl</t>
  </si>
  <si>
    <t>Espen Torp</t>
  </si>
  <si>
    <t>NOR</t>
  </si>
  <si>
    <t>Klaus Christiansen</t>
  </si>
  <si>
    <t>DEN</t>
  </si>
  <si>
    <t>Andy Wohlert</t>
  </si>
  <si>
    <t>Franz Demmler</t>
  </si>
  <si>
    <t>Kaj H. Nielsen</t>
  </si>
  <si>
    <t>Helmut Steinigeweg</t>
  </si>
  <si>
    <t>Brian Dylmann</t>
  </si>
  <si>
    <t>Pål Vindfallet</t>
  </si>
  <si>
    <t>Søren Krogh</t>
  </si>
  <si>
    <t>Bernd Schalau</t>
  </si>
  <si>
    <t>Helge Borchert</t>
  </si>
  <si>
    <t>Rolf Bilek</t>
  </si>
  <si>
    <t>Preben Nørholm</t>
  </si>
  <si>
    <t>Klaus Kowalski</t>
  </si>
  <si>
    <t>Per Hinrichsen</t>
  </si>
  <si>
    <t>Stephan Goebel</t>
  </si>
  <si>
    <t>Ola Flemming</t>
  </si>
  <si>
    <t>Dieter Perlick</t>
  </si>
  <si>
    <t>Thomas Kobel</t>
  </si>
  <si>
    <t>Frank Droge</t>
  </si>
  <si>
    <t>Volker Brill</t>
  </si>
  <si>
    <t>Peter Beck</t>
  </si>
  <si>
    <t>Ralf Lindert</t>
  </si>
  <si>
    <t>Frank Wiedermann</t>
  </si>
  <si>
    <t>Sven Erik Laursen</t>
  </si>
  <si>
    <t>Uli Helfrich</t>
  </si>
  <si>
    <t>Volfgang Schrøter</t>
  </si>
  <si>
    <t>Påskeskrænt  Hanstholm 10/4-04</t>
  </si>
  <si>
    <t>Hans Hansen</t>
  </si>
  <si>
    <t>Øvind Ellevog</t>
  </si>
  <si>
    <t>Kristoff Ellevog</t>
  </si>
  <si>
    <t>Bryniar Pihl</t>
  </si>
  <si>
    <t>Jørgen Larsen</t>
  </si>
  <si>
    <t>Andreas Herrig</t>
  </si>
  <si>
    <t>Bernd Dunker</t>
  </si>
  <si>
    <t>Jurgen Linkier</t>
  </si>
  <si>
    <t>Frank Schreiber</t>
  </si>
  <si>
    <t>Klaus Untrieser</t>
  </si>
  <si>
    <t>Bjørn Schlothmann</t>
  </si>
  <si>
    <t>Hans Jurgen Hartmann</t>
  </si>
  <si>
    <t>Martin Herrig</t>
  </si>
  <si>
    <t>Pål Anthonisen</t>
  </si>
  <si>
    <t>Jan Abel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</si>
</sst>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#,##0\ &quot;kr.&quot;;\-#,##0\ &quot;kr.&quot;"/>
    <numFmt numFmtId="189" formatCode="#,##0\ &quot;kr.&quot;;[Red]\-#,##0\ &quot;kr.&quot;"/>
    <numFmt numFmtId="190" formatCode="#,##0.00\ &quot;kr.&quot;;\-#,##0.00\ &quot;kr.&quot;"/>
    <numFmt numFmtId="191" formatCode="#,##0.00\ &quot;kr.&quot;;[Red]\-#,##0.00\ &quot;kr.&quot;"/>
    <numFmt numFmtId="192" formatCode="_-* #,##0\ &quot;kr.&quot;_-;\-* #,##0\ &quot;kr.&quot;_-;_-* &quot;-&quot;\ &quot;kr.&quot;_-;_-@_-"/>
    <numFmt numFmtId="193" formatCode="_-* #,##0\ _k_r_._-;\-* #,##0\ _k_r_._-;_-* &quot;-&quot;\ _k_r_._-;_-@_-"/>
    <numFmt numFmtId="194" formatCode="_-* #,##0.00\ &quot;kr.&quot;_-;\-* #,##0.00\ &quot;kr.&quot;_-;_-* &quot;-&quot;??\ &quot;kr.&quot;_-;_-@_-"/>
    <numFmt numFmtId="195" formatCode="_-* #,##0.00\ _k_r_._-;\-* #,##0.00\ _k_r_._-;_-* &quot;-&quot;??\ _k_r_._-;_-@_-"/>
    <numFmt numFmtId="196" formatCode="0.0"/>
    <numFmt numFmtId="197" formatCode="0;0;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10"/>
      <color indexed="12"/>
      <name val="MS Sans Serif"/>
      <family val="0"/>
    </font>
    <font>
      <b/>
      <sz val="10"/>
      <color indexed="14"/>
      <name val="MS Sans Serif"/>
      <family val="2"/>
    </font>
    <font>
      <b/>
      <sz val="10"/>
      <color indexed="8"/>
      <name val="MS Sans Serif"/>
      <family val="2"/>
    </font>
    <font>
      <sz val="10"/>
      <color indexed="14"/>
      <name val="MS Sans Serif"/>
      <family val="2"/>
    </font>
    <font>
      <sz val="10"/>
      <color indexed="50"/>
      <name val="MS Sans Serif"/>
      <family val="2"/>
    </font>
    <font>
      <sz val="10"/>
      <color indexed="12"/>
      <name val="MS Sans Serif"/>
      <family val="2"/>
    </font>
    <font>
      <b/>
      <sz val="10"/>
      <color indexed="50"/>
      <name val="MS Sans Serif"/>
      <family val="2"/>
    </font>
    <font>
      <b/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i/>
      <sz val="10"/>
      <name val="Times New Roman"/>
      <family val="0"/>
    </font>
    <font>
      <b/>
      <i/>
      <sz val="10"/>
      <color indexed="14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ck">
        <color indexed="12"/>
      </left>
      <right style="thick">
        <color indexed="14"/>
      </right>
      <top style="thick">
        <color indexed="12"/>
      </top>
      <bottom>
        <color indexed="63"/>
      </bottom>
    </border>
    <border>
      <left>
        <color indexed="63"/>
      </left>
      <right style="medium">
        <color indexed="15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medium">
        <color indexed="11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5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5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5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hair">
        <color indexed="8"/>
      </bottom>
    </border>
    <border>
      <left style="thick">
        <color indexed="12"/>
      </left>
      <right style="thick">
        <color indexed="15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5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5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5"/>
      </right>
      <top>
        <color indexed="63"/>
      </top>
      <bottom style="medium">
        <color indexed="11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medium">
        <color indexed="11"/>
      </bottom>
    </border>
    <border>
      <left>
        <color indexed="63"/>
      </left>
      <right style="thick">
        <color indexed="12"/>
      </right>
      <top>
        <color indexed="63"/>
      </top>
      <bottom style="medium">
        <color indexed="12"/>
      </bottom>
    </border>
    <border>
      <left style="thick">
        <color indexed="12"/>
      </left>
      <right style="thick">
        <color indexed="15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hair">
        <color indexed="8"/>
      </top>
      <bottom style="thick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4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4"/>
      </right>
      <top>
        <color indexed="63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>
        <color indexed="63"/>
      </bottom>
    </border>
    <border>
      <left>
        <color indexed="63"/>
      </left>
      <right style="medium">
        <color indexed="15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5"/>
      </right>
      <top>
        <color indexed="63"/>
      </top>
      <bottom style="medium">
        <color indexed="11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1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1"/>
      </bottom>
    </border>
    <border>
      <left style="thick">
        <color indexed="12"/>
      </left>
      <right style="thick">
        <color indexed="14"/>
      </right>
      <top>
        <color indexed="63"/>
      </top>
      <bottom style="medium">
        <color indexed="11"/>
      </bottom>
    </border>
    <border>
      <left style="thick">
        <color indexed="12"/>
      </left>
      <right style="thick">
        <color indexed="14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5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5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2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1" fontId="1" fillId="0" borderId="4" xfId="0" applyNumberFormat="1" applyFont="1" applyBorder="1" applyAlignment="1">
      <alignment/>
    </xf>
    <xf numFmtId="1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/>
    </xf>
    <xf numFmtId="1" fontId="6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9" fillId="2" borderId="7" xfId="0" applyFont="1" applyFill="1" applyBorder="1" applyAlignment="1">
      <alignment/>
    </xf>
    <xf numFmtId="196" fontId="8" fillId="2" borderId="7" xfId="0" applyNumberFormat="1" applyFont="1" applyFill="1" applyBorder="1" applyAlignment="1">
      <alignment/>
    </xf>
    <xf numFmtId="196" fontId="8" fillId="2" borderId="8" xfId="0" applyNumberFormat="1" applyFont="1" applyFill="1" applyBorder="1" applyAlignment="1">
      <alignment/>
    </xf>
    <xf numFmtId="196" fontId="10" fillId="0" borderId="9" xfId="0" applyNumberFormat="1" applyFont="1" applyBorder="1" applyAlignment="1">
      <alignment/>
    </xf>
    <xf numFmtId="1" fontId="10" fillId="0" borderId="7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11" fillId="0" borderId="9" xfId="0" applyFont="1" applyBorder="1" applyAlignment="1">
      <alignment/>
    </xf>
    <xf numFmtId="1" fontId="11" fillId="0" borderId="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3" borderId="0" xfId="0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6" fontId="2" fillId="3" borderId="0" xfId="0" applyNumberFormat="1" applyFont="1" applyFill="1" applyBorder="1" applyAlignment="1">
      <alignment/>
    </xf>
    <xf numFmtId="1" fontId="2" fillId="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8" fillId="2" borderId="13" xfId="0" applyNumberFormat="1" applyFont="1" applyFill="1" applyBorder="1" applyAlignment="1">
      <alignment/>
    </xf>
    <xf numFmtId="1" fontId="7" fillId="2" borderId="14" xfId="0" applyNumberFormat="1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12" fillId="0" borderId="0" xfId="0" applyFont="1" applyAlignment="1">
      <alignment/>
    </xf>
    <xf numFmtId="0" fontId="1" fillId="3" borderId="17" xfId="0" applyFont="1" applyFill="1" applyBorder="1" applyAlignment="1">
      <alignment/>
    </xf>
    <xf numFmtId="196" fontId="8" fillId="2" borderId="18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0" fillId="3" borderId="0" xfId="0" applyFont="1" applyFill="1" applyBorder="1" applyAlignment="1">
      <alignment/>
    </xf>
    <xf numFmtId="2" fontId="4" fillId="0" borderId="20" xfId="0" applyNumberFormat="1" applyFont="1" applyBorder="1" applyAlignment="1">
      <alignment/>
    </xf>
    <xf numFmtId="2" fontId="1" fillId="0" borderId="4" xfId="0" applyNumberFormat="1" applyFont="1" applyBorder="1" applyAlignment="1">
      <alignment horizontal="left"/>
    </xf>
    <xf numFmtId="2" fontId="1" fillId="0" borderId="5" xfId="0" applyNumberFormat="1" applyFont="1" applyBorder="1" applyAlignment="1">
      <alignment/>
    </xf>
    <xf numFmtId="2" fontId="2" fillId="3" borderId="0" xfId="0" applyNumberFormat="1" applyFont="1" applyFill="1" applyBorder="1" applyAlignment="1">
      <alignment/>
    </xf>
    <xf numFmtId="2" fontId="3" fillId="3" borderId="0" xfId="0" applyNumberFormat="1" applyFont="1" applyFill="1" applyBorder="1" applyAlignment="1">
      <alignment/>
    </xf>
    <xf numFmtId="2" fontId="4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Fill="1" applyBorder="1" applyAlignment="1">
      <alignment/>
    </xf>
    <xf numFmtId="1" fontId="7" fillId="2" borderId="24" xfId="0" applyNumberFormat="1" applyFont="1" applyFill="1" applyBorder="1" applyAlignment="1">
      <alignment/>
    </xf>
    <xf numFmtId="1" fontId="6" fillId="0" borderId="25" xfId="0" applyNumberFormat="1" applyFont="1" applyBorder="1" applyAlignment="1">
      <alignment/>
    </xf>
    <xf numFmtId="1" fontId="6" fillId="0" borderId="26" xfId="0" applyNumberFormat="1" applyFont="1" applyBorder="1" applyAlignment="1">
      <alignment/>
    </xf>
    <xf numFmtId="1" fontId="7" fillId="2" borderId="27" xfId="0" applyNumberFormat="1" applyFont="1" applyFill="1" applyBorder="1" applyAlignment="1">
      <alignment/>
    </xf>
    <xf numFmtId="0" fontId="14" fillId="0" borderId="28" xfId="0" applyFont="1" applyBorder="1" applyAlignment="1">
      <alignment/>
    </xf>
    <xf numFmtId="0" fontId="15" fillId="0" borderId="29" xfId="0" applyFont="1" applyBorder="1" applyAlignment="1">
      <alignment horizontal="left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196" fontId="16" fillId="2" borderId="13" xfId="0" applyNumberFormat="1" applyFont="1" applyFill="1" applyBorder="1" applyAlignment="1">
      <alignment/>
    </xf>
    <xf numFmtId="1" fontId="7" fillId="2" borderId="32" xfId="0" applyNumberFormat="1" applyFont="1" applyFill="1" applyBorder="1" applyAlignment="1">
      <alignment/>
    </xf>
    <xf numFmtId="1" fontId="7" fillId="2" borderId="8" xfId="0" applyNumberFormat="1" applyFont="1" applyFill="1" applyBorder="1" applyAlignment="1">
      <alignment/>
    </xf>
    <xf numFmtId="196" fontId="8" fillId="2" borderId="33" xfId="0" applyNumberFormat="1" applyFont="1" applyFill="1" applyBorder="1" applyAlignment="1">
      <alignment/>
    </xf>
    <xf numFmtId="0" fontId="0" fillId="3" borderId="34" xfId="0" applyFont="1" applyFill="1" applyBorder="1" applyAlignment="1">
      <alignment/>
    </xf>
    <xf numFmtId="0" fontId="0" fillId="3" borderId="35" xfId="0" applyFont="1" applyFill="1" applyBorder="1" applyAlignment="1">
      <alignment/>
    </xf>
    <xf numFmtId="196" fontId="0" fillId="3" borderId="35" xfId="0" applyNumberFormat="1" applyFont="1" applyFill="1" applyBorder="1" applyAlignment="1">
      <alignment/>
    </xf>
    <xf numFmtId="2" fontId="0" fillId="3" borderId="35" xfId="0" applyNumberFormat="1" applyFont="1" applyFill="1" applyBorder="1" applyAlignment="1">
      <alignment/>
    </xf>
    <xf numFmtId="1" fontId="0" fillId="3" borderId="35" xfId="0" applyNumberFormat="1" applyFont="1" applyFill="1" applyBorder="1" applyAlignment="1">
      <alignment/>
    </xf>
    <xf numFmtId="0" fontId="14" fillId="3" borderId="35" xfId="0" applyFont="1" applyFill="1" applyBorder="1" applyAlignment="1">
      <alignment/>
    </xf>
    <xf numFmtId="0" fontId="0" fillId="3" borderId="36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15" xfId="0" applyFont="1" applyFill="1" applyBorder="1" applyAlignment="1">
      <alignment/>
    </xf>
    <xf numFmtId="0" fontId="0" fillId="0" borderId="37" xfId="0" applyFont="1" applyBorder="1" applyAlignment="1">
      <alignment/>
    </xf>
    <xf numFmtId="0" fontId="15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196" fontId="0" fillId="0" borderId="4" xfId="0" applyNumberFormat="1" applyFont="1" applyBorder="1" applyAlignment="1">
      <alignment/>
    </xf>
    <xf numFmtId="0" fontId="0" fillId="0" borderId="29" xfId="0" applyFont="1" applyBorder="1" applyAlignment="1">
      <alignment/>
    </xf>
    <xf numFmtId="2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17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0" fontId="14" fillId="0" borderId="29" xfId="0" applyFont="1" applyBorder="1" applyAlignment="1">
      <alignment/>
    </xf>
    <xf numFmtId="0" fontId="0" fillId="3" borderId="16" xfId="0" applyFont="1" applyFill="1" applyBorder="1" applyAlignment="1">
      <alignment/>
    </xf>
    <xf numFmtId="0" fontId="0" fillId="0" borderId="38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196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0" fontId="0" fillId="0" borderId="39" xfId="0" applyFont="1" applyBorder="1" applyAlignment="1">
      <alignment/>
    </xf>
    <xf numFmtId="1" fontId="0" fillId="0" borderId="0" xfId="0" applyNumberFormat="1" applyFont="1" applyBorder="1" applyAlignment="1">
      <alignment/>
    </xf>
    <xf numFmtId="196" fontId="0" fillId="3" borderId="16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" borderId="40" xfId="0" applyFont="1" applyFill="1" applyBorder="1" applyAlignment="1">
      <alignment/>
    </xf>
    <xf numFmtId="0" fontId="0" fillId="3" borderId="41" xfId="0" applyFont="1" applyFill="1" applyBorder="1" applyAlignment="1">
      <alignment/>
    </xf>
    <xf numFmtId="2" fontId="0" fillId="0" borderId="42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19" fillId="3" borderId="15" xfId="0" applyNumberFormat="1" applyFont="1" applyFill="1" applyBorder="1" applyAlignment="1">
      <alignment/>
    </xf>
    <xf numFmtId="1" fontId="19" fillId="0" borderId="44" xfId="0" applyNumberFormat="1" applyFont="1" applyBorder="1" applyAlignment="1">
      <alignment/>
    </xf>
    <xf numFmtId="1" fontId="19" fillId="0" borderId="45" xfId="0" applyNumberFormat="1" applyFont="1" applyBorder="1" applyAlignment="1">
      <alignment/>
    </xf>
    <xf numFmtId="1" fontId="19" fillId="0" borderId="23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1" fontId="19" fillId="0" borderId="26" xfId="0" applyNumberFormat="1" applyFont="1" applyBorder="1" applyAlignment="1">
      <alignment horizontal="center"/>
    </xf>
    <xf numFmtId="1" fontId="20" fillId="0" borderId="46" xfId="0" applyNumberFormat="1" applyFont="1" applyBorder="1" applyAlignment="1">
      <alignment horizontal="left"/>
    </xf>
    <xf numFmtId="1" fontId="19" fillId="3" borderId="16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0" fontId="0" fillId="3" borderId="15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3" xfId="0" applyFont="1" applyBorder="1" applyAlignment="1">
      <alignment/>
    </xf>
    <xf numFmtId="196" fontId="0" fillId="2" borderId="50" xfId="0" applyNumberFormat="1" applyFont="1" applyFill="1" applyBorder="1" applyAlignment="1">
      <alignment/>
    </xf>
    <xf numFmtId="0" fontId="0" fillId="2" borderId="50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42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3" xfId="0" applyFont="1" applyBorder="1" applyAlignment="1">
      <alignment/>
    </xf>
    <xf numFmtId="2" fontId="0" fillId="0" borderId="42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2" fontId="0" fillId="0" borderId="54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53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2" fontId="0" fillId="0" borderId="60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2" borderId="14" xfId="0" applyFont="1" applyFill="1" applyBorder="1" applyAlignment="1">
      <alignment/>
    </xf>
    <xf numFmtId="196" fontId="0" fillId="0" borderId="0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5" xfId="0" applyFont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0" fontId="14" fillId="0" borderId="46" xfId="0" applyFont="1" applyBorder="1" applyAlignment="1">
      <alignment/>
    </xf>
    <xf numFmtId="0" fontId="0" fillId="3" borderId="0" xfId="0" applyFont="1" applyFill="1" applyBorder="1" applyAlignment="1">
      <alignment/>
    </xf>
    <xf numFmtId="196" fontId="0" fillId="3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17" fillId="3" borderId="0" xfId="0" applyFont="1" applyFill="1" applyBorder="1" applyAlignment="1">
      <alignment/>
    </xf>
    <xf numFmtId="2" fontId="0" fillId="3" borderId="0" xfId="0" applyNumberFormat="1" applyFont="1" applyFill="1" applyAlignment="1">
      <alignment/>
    </xf>
    <xf numFmtId="196" fontId="0" fillId="3" borderId="0" xfId="0" applyNumberFormat="1" applyFont="1" applyFill="1" applyAlignment="1">
      <alignment/>
    </xf>
    <xf numFmtId="196" fontId="17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1" fontId="17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1" xfId="0" applyFont="1" applyFill="1" applyBorder="1" applyAlignment="1">
      <alignment/>
    </xf>
    <xf numFmtId="0" fontId="0" fillId="3" borderId="62" xfId="0" applyFont="1" applyFill="1" applyBorder="1" applyAlignment="1">
      <alignment/>
    </xf>
    <xf numFmtId="0" fontId="0" fillId="0" borderId="62" xfId="0" applyFont="1" applyBorder="1" applyAlignment="1">
      <alignment/>
    </xf>
    <xf numFmtId="196" fontId="0" fillId="3" borderId="62" xfId="0" applyNumberFormat="1" applyFont="1" applyFill="1" applyBorder="1" applyAlignment="1">
      <alignment/>
    </xf>
    <xf numFmtId="2" fontId="0" fillId="3" borderId="62" xfId="0" applyNumberFormat="1" applyFont="1" applyFill="1" applyBorder="1" applyAlignment="1">
      <alignment/>
    </xf>
    <xf numFmtId="1" fontId="0" fillId="3" borderId="62" xfId="0" applyNumberFormat="1" applyFont="1" applyFill="1" applyBorder="1" applyAlignment="1">
      <alignment/>
    </xf>
    <xf numFmtId="0" fontId="14" fillId="3" borderId="62" xfId="0" applyFont="1" applyFill="1" applyBorder="1" applyAlignment="1">
      <alignment/>
    </xf>
    <xf numFmtId="0" fontId="0" fillId="3" borderId="63" xfId="0" applyFont="1" applyFill="1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35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96" fontId="8" fillId="2" borderId="5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7625"/>
          <c:w val="0.978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VIKING!$G$9:$G$40</c:f>
              <c:numCache/>
            </c:numRef>
          </c:val>
        </c:ser>
        <c:axId val="11475266"/>
        <c:axId val="36168531"/>
      </c:bar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168531"/>
        <c:crosses val="autoZero"/>
        <c:auto val="0"/>
        <c:lblOffset val="100"/>
        <c:noMultiLvlLbl val="0"/>
      </c:catAx>
      <c:valAx>
        <c:axId val="36168531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47526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60</xdr:row>
      <xdr:rowOff>66675</xdr:rowOff>
    </xdr:from>
    <xdr:to>
      <xdr:col>37</xdr:col>
      <xdr:colOff>161925</xdr:colOff>
      <xdr:row>71</xdr:row>
      <xdr:rowOff>114300</xdr:rowOff>
    </xdr:to>
    <xdr:graphicFrame>
      <xdr:nvGraphicFramePr>
        <xdr:cNvPr id="1" name="Chart 4"/>
        <xdr:cNvGraphicFramePr/>
      </xdr:nvGraphicFramePr>
      <xdr:xfrm>
        <a:off x="6924675" y="14106525"/>
        <a:ext cx="802957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7"/>
  <sheetViews>
    <sheetView tabSelected="1" zoomScale="75" zoomScaleNormal="75" workbookViewId="0" topLeftCell="A1">
      <selection activeCell="AH83" sqref="AH83"/>
    </sheetView>
  </sheetViews>
  <sheetFormatPr defaultColWidth="11.421875" defaultRowHeight="12.75"/>
  <cols>
    <col min="1" max="1" width="2.00390625" style="71" customWidth="1"/>
    <col min="2" max="2" width="3.7109375" style="91" customWidth="1"/>
    <col min="3" max="3" width="22.7109375" style="91" customWidth="1"/>
    <col min="4" max="4" width="6.8515625" style="91" customWidth="1"/>
    <col min="5" max="5" width="4.57421875" style="91" customWidth="1"/>
    <col min="6" max="6" width="5.28125" style="150" customWidth="1"/>
    <col min="7" max="7" width="6.28125" style="91" customWidth="1"/>
    <col min="8" max="8" width="7.00390625" style="71" customWidth="1"/>
    <col min="9" max="9" width="1.7109375" style="71" customWidth="1"/>
    <col min="10" max="10" width="7.00390625" style="183" customWidth="1"/>
    <col min="11" max="11" width="4.421875" style="184" customWidth="1"/>
    <col min="12" max="12" width="5.421875" style="95" customWidth="1"/>
    <col min="13" max="13" width="7.28125" style="183" customWidth="1"/>
    <col min="14" max="14" width="4.57421875" style="184" customWidth="1"/>
    <col min="15" max="15" width="5.57421875" style="95" customWidth="1"/>
    <col min="16" max="16" width="7.28125" style="183" customWidth="1"/>
    <col min="17" max="17" width="4.421875" style="184" customWidth="1"/>
    <col min="18" max="18" width="5.421875" style="95" customWidth="1"/>
    <col min="19" max="19" width="7.00390625" style="183" customWidth="1"/>
    <col min="20" max="20" width="4.421875" style="184" customWidth="1"/>
    <col min="21" max="21" width="5.57421875" style="95" customWidth="1"/>
    <col min="22" max="22" width="7.00390625" style="183" customWidth="1"/>
    <col min="23" max="23" width="4.28125" style="184" customWidth="1"/>
    <col min="24" max="24" width="5.57421875" style="95" customWidth="1"/>
    <col min="25" max="25" width="7.00390625" style="183" customWidth="1"/>
    <col min="26" max="26" width="4.421875" style="184" customWidth="1"/>
    <col min="27" max="27" width="5.7109375" style="95" customWidth="1"/>
    <col min="28" max="28" width="7.28125" style="183" customWidth="1"/>
    <col min="29" max="29" width="4.57421875" style="184" customWidth="1"/>
    <col min="30" max="30" width="5.421875" style="95" customWidth="1"/>
    <col min="31" max="31" width="7.28125" style="183" customWidth="1"/>
    <col min="32" max="32" width="5.00390625" style="184" customWidth="1"/>
    <col min="33" max="33" width="5.28125" style="95" customWidth="1"/>
    <col min="34" max="34" width="7.28125" style="183" customWidth="1"/>
    <col min="35" max="35" width="4.421875" style="184" customWidth="1"/>
    <col min="36" max="36" width="5.57421875" style="95" customWidth="1"/>
    <col min="37" max="37" width="7.140625" style="183" customWidth="1"/>
    <col min="38" max="38" width="4.421875" style="184" customWidth="1"/>
    <col min="39" max="39" width="6.00390625" style="95" customWidth="1"/>
    <col min="40" max="40" width="2.421875" style="95" customWidth="1"/>
    <col min="41" max="41" width="3.00390625" style="186" customWidth="1"/>
    <col min="42" max="42" width="3.28125" style="71" customWidth="1"/>
    <col min="43" max="16384" width="9.140625" style="71" customWidth="1"/>
  </cols>
  <sheetData>
    <row r="1" spans="1:42" ht="13.5" thickBot="1">
      <c r="A1" s="64"/>
      <c r="B1" s="65"/>
      <c r="C1" s="65"/>
      <c r="D1" s="65"/>
      <c r="E1" s="65"/>
      <c r="F1" s="66"/>
      <c r="G1" s="65"/>
      <c r="H1" s="65"/>
      <c r="I1" s="65"/>
      <c r="J1" s="67"/>
      <c r="K1" s="68"/>
      <c r="L1" s="68"/>
      <c r="M1" s="67"/>
      <c r="N1" s="68"/>
      <c r="O1" s="68"/>
      <c r="P1" s="67"/>
      <c r="Q1" s="68"/>
      <c r="R1" s="68"/>
      <c r="S1" s="67"/>
      <c r="T1" s="68"/>
      <c r="U1" s="68"/>
      <c r="V1" s="67"/>
      <c r="W1" s="68"/>
      <c r="X1" s="68"/>
      <c r="Y1" s="67"/>
      <c r="Z1" s="68"/>
      <c r="AA1" s="68"/>
      <c r="AB1" s="67"/>
      <c r="AC1" s="68"/>
      <c r="AD1" s="68"/>
      <c r="AE1" s="67"/>
      <c r="AF1" s="68"/>
      <c r="AG1" s="68"/>
      <c r="AH1" s="67"/>
      <c r="AI1" s="68"/>
      <c r="AJ1" s="68"/>
      <c r="AK1" s="67"/>
      <c r="AL1" s="68"/>
      <c r="AM1" s="68"/>
      <c r="AN1" s="68"/>
      <c r="AO1" s="69"/>
      <c r="AP1" s="70"/>
    </row>
    <row r="2" spans="1:42" ht="21.75" customHeight="1" thickTop="1">
      <c r="A2" s="72"/>
      <c r="B2" s="73"/>
      <c r="C2" s="74" t="s">
        <v>70</v>
      </c>
      <c r="D2" s="75"/>
      <c r="E2" s="75"/>
      <c r="F2" s="76"/>
      <c r="G2" s="75"/>
      <c r="H2" s="77"/>
      <c r="I2" s="75"/>
      <c r="J2" s="78"/>
      <c r="K2" s="79"/>
      <c r="L2" s="79"/>
      <c r="M2" s="78"/>
      <c r="N2" s="79"/>
      <c r="O2" s="79"/>
      <c r="P2" s="78"/>
      <c r="Q2" s="79"/>
      <c r="R2" s="79"/>
      <c r="S2" s="78"/>
      <c r="T2" s="79"/>
      <c r="U2" s="79"/>
      <c r="V2" s="78"/>
      <c r="W2" s="79"/>
      <c r="X2" s="79"/>
      <c r="Y2" s="78"/>
      <c r="Z2" s="79"/>
      <c r="AA2" s="80" t="s">
        <v>0</v>
      </c>
      <c r="AB2" s="81"/>
      <c r="AC2" s="82"/>
      <c r="AD2" s="82"/>
      <c r="AE2" s="81"/>
      <c r="AF2" s="82"/>
      <c r="AG2" s="82"/>
      <c r="AH2" s="81"/>
      <c r="AI2" s="82"/>
      <c r="AJ2" s="82"/>
      <c r="AK2" s="81"/>
      <c r="AL2" s="82"/>
      <c r="AM2" s="82"/>
      <c r="AN2" s="82"/>
      <c r="AO2" s="83"/>
      <c r="AP2" s="84"/>
    </row>
    <row r="3" spans="1:42" ht="5.25" customHeight="1" thickBot="1">
      <c r="A3" s="72"/>
      <c r="B3" s="85"/>
      <c r="C3" s="86"/>
      <c r="D3" s="87"/>
      <c r="E3" s="87"/>
      <c r="F3" s="88"/>
      <c r="G3" s="87"/>
      <c r="H3" s="87"/>
      <c r="I3" s="87"/>
      <c r="J3" s="89"/>
      <c r="K3" s="90"/>
      <c r="L3" s="90"/>
      <c r="M3" s="89"/>
      <c r="N3" s="90"/>
      <c r="O3" s="90"/>
      <c r="P3" s="89"/>
      <c r="Q3" s="90"/>
      <c r="R3" s="90"/>
      <c r="S3" s="89"/>
      <c r="T3" s="90"/>
      <c r="U3" s="90"/>
      <c r="V3" s="89"/>
      <c r="W3" s="90"/>
      <c r="X3" s="90"/>
      <c r="Y3" s="89"/>
      <c r="Z3" s="90"/>
      <c r="AA3" s="90"/>
      <c r="AB3" s="89"/>
      <c r="AC3" s="90"/>
      <c r="AD3" s="90"/>
      <c r="AE3" s="89"/>
      <c r="AF3" s="90"/>
      <c r="AG3" s="90"/>
      <c r="AH3" s="89"/>
      <c r="AI3" s="90"/>
      <c r="AJ3" s="90"/>
      <c r="AK3" s="89"/>
      <c r="AL3" s="90"/>
      <c r="AM3" s="90"/>
      <c r="AN3" s="90"/>
      <c r="AO3" s="56"/>
      <c r="AP3" s="84"/>
    </row>
    <row r="4" spans="1:42" ht="15.75" customHeight="1" thickBot="1" thickTop="1">
      <c r="A4" s="72"/>
      <c r="B4" s="85"/>
      <c r="C4" s="2" t="s">
        <v>1</v>
      </c>
      <c r="F4" s="91"/>
      <c r="H4" s="91"/>
      <c r="I4" s="91"/>
      <c r="J4" s="49">
        <f>MIN(J9:J40)</f>
        <v>69.58</v>
      </c>
      <c r="K4" s="92"/>
      <c r="L4" s="93"/>
      <c r="M4" s="44">
        <f>MIN(M9:M40)</f>
        <v>71.71</v>
      </c>
      <c r="N4" s="92"/>
      <c r="O4" s="93"/>
      <c r="P4" s="44">
        <f>MIN(P9:P40)</f>
        <v>62.62</v>
      </c>
      <c r="Q4" s="92"/>
      <c r="R4" s="93"/>
      <c r="S4" s="44">
        <f>MIN(S9:S40)</f>
        <v>62.96</v>
      </c>
      <c r="T4" s="92"/>
      <c r="U4" s="93"/>
      <c r="V4" s="44">
        <f>MIN(V9:V40)</f>
        <v>0</v>
      </c>
      <c r="W4" s="92"/>
      <c r="X4" s="93"/>
      <c r="Y4" s="44">
        <f>MIN(Y9:Y40)</f>
        <v>0</v>
      </c>
      <c r="Z4" s="92"/>
      <c r="AA4" s="93"/>
      <c r="AB4" s="44">
        <f>MIN(AB9:AB40)</f>
        <v>0</v>
      </c>
      <c r="AC4" s="92"/>
      <c r="AD4" s="93"/>
      <c r="AE4" s="44">
        <f>MIN(AE9:AE40)</f>
        <v>0</v>
      </c>
      <c r="AF4" s="92"/>
      <c r="AG4" s="94"/>
      <c r="AH4" s="44">
        <f>MIN(AH9:AH40)</f>
        <v>0</v>
      </c>
      <c r="AI4" s="92"/>
      <c r="AJ4" s="93"/>
      <c r="AK4" s="44">
        <f>MIN(AK9:AK40)</f>
        <v>0</v>
      </c>
      <c r="AL4" s="92"/>
      <c r="AM4" s="93"/>
      <c r="AO4" s="56"/>
      <c r="AP4" s="96"/>
    </row>
    <row r="5" spans="1:45" ht="15.75" customHeight="1" thickBot="1" thickTop="1">
      <c r="A5" s="72"/>
      <c r="B5" s="85"/>
      <c r="C5" s="8" t="s">
        <v>2</v>
      </c>
      <c r="D5" s="97">
        <f>COUNT(J55,M55,P55,S55,V55,Y55,AB55,AE55,AH55,AK55)</f>
        <v>4</v>
      </c>
      <c r="E5" s="98"/>
      <c r="F5" s="40" t="s">
        <v>3</v>
      </c>
      <c r="G5" s="99"/>
      <c r="H5" s="100"/>
      <c r="I5" s="87"/>
      <c r="J5" s="101"/>
      <c r="K5" s="90"/>
      <c r="L5" s="102"/>
      <c r="M5" s="89"/>
      <c r="N5" s="90"/>
      <c r="O5" s="102"/>
      <c r="P5" s="89"/>
      <c r="Q5" s="90"/>
      <c r="R5" s="102"/>
      <c r="S5" s="89"/>
      <c r="T5" s="90"/>
      <c r="U5" s="102"/>
      <c r="V5" s="89"/>
      <c r="W5" s="90"/>
      <c r="X5" s="102"/>
      <c r="Y5" s="89"/>
      <c r="Z5" s="90"/>
      <c r="AA5" s="102"/>
      <c r="AB5" s="89"/>
      <c r="AC5" s="90"/>
      <c r="AD5" s="102"/>
      <c r="AE5" s="89"/>
      <c r="AF5" s="90"/>
      <c r="AG5" s="102"/>
      <c r="AH5" s="89"/>
      <c r="AI5" s="90"/>
      <c r="AJ5" s="102"/>
      <c r="AK5" s="89"/>
      <c r="AL5" s="90"/>
      <c r="AM5" s="102"/>
      <c r="AN5" s="90"/>
      <c r="AO5" s="56"/>
      <c r="AP5" s="96"/>
      <c r="AS5" s="103"/>
    </row>
    <row r="6" spans="1:45" s="1" customFormat="1" ht="12.75" customHeight="1" thickTop="1">
      <c r="A6" s="35"/>
      <c r="B6" s="3" t="s">
        <v>4</v>
      </c>
      <c r="C6" s="25" t="s">
        <v>5</v>
      </c>
      <c r="D6" s="4" t="s">
        <v>6</v>
      </c>
      <c r="E6" s="5" t="s">
        <v>7</v>
      </c>
      <c r="F6" s="19" t="s">
        <v>8</v>
      </c>
      <c r="G6" s="21" t="s">
        <v>9</v>
      </c>
      <c r="H6" s="23" t="s">
        <v>10</v>
      </c>
      <c r="I6" s="12"/>
      <c r="J6" s="50" t="s">
        <v>11</v>
      </c>
      <c r="K6" s="10" t="s">
        <v>12</v>
      </c>
      <c r="L6" s="6" t="s">
        <v>13</v>
      </c>
      <c r="M6" s="45" t="s">
        <v>11</v>
      </c>
      <c r="N6" s="11" t="s">
        <v>12</v>
      </c>
      <c r="O6" s="7" t="s">
        <v>13</v>
      </c>
      <c r="P6" s="45" t="s">
        <v>11</v>
      </c>
      <c r="Q6" s="11" t="s">
        <v>12</v>
      </c>
      <c r="R6" s="7" t="s">
        <v>13</v>
      </c>
      <c r="S6" s="45" t="s">
        <v>11</v>
      </c>
      <c r="T6" s="11" t="s">
        <v>12</v>
      </c>
      <c r="U6" s="7" t="s">
        <v>13</v>
      </c>
      <c r="V6" s="45" t="s">
        <v>11</v>
      </c>
      <c r="W6" s="11" t="s">
        <v>12</v>
      </c>
      <c r="X6" s="7" t="s">
        <v>13</v>
      </c>
      <c r="Y6" s="45" t="s">
        <v>11</v>
      </c>
      <c r="Z6" s="11" t="s">
        <v>12</v>
      </c>
      <c r="AA6" s="7" t="s">
        <v>13</v>
      </c>
      <c r="AB6" s="45" t="s">
        <v>11</v>
      </c>
      <c r="AC6" s="11" t="s">
        <v>12</v>
      </c>
      <c r="AD6" s="7" t="s">
        <v>13</v>
      </c>
      <c r="AE6" s="45" t="s">
        <v>11</v>
      </c>
      <c r="AF6" s="11" t="s">
        <v>12</v>
      </c>
      <c r="AG6" s="7" t="s">
        <v>13</v>
      </c>
      <c r="AH6" s="45" t="s">
        <v>11</v>
      </c>
      <c r="AI6" s="11" t="s">
        <v>12</v>
      </c>
      <c r="AJ6" s="7" t="s">
        <v>13</v>
      </c>
      <c r="AK6" s="45" t="s">
        <v>11</v>
      </c>
      <c r="AL6" s="11" t="s">
        <v>12</v>
      </c>
      <c r="AM6" s="7" t="s">
        <v>13</v>
      </c>
      <c r="AN6" s="11"/>
      <c r="AO6" s="57" t="s">
        <v>4</v>
      </c>
      <c r="AP6" s="36"/>
      <c r="AS6" s="31"/>
    </row>
    <row r="7" spans="1:42" s="112" customFormat="1" ht="17.25" customHeight="1" thickBot="1">
      <c r="A7" s="104"/>
      <c r="B7" s="105"/>
      <c r="C7" s="106"/>
      <c r="D7" s="53" t="s">
        <v>14</v>
      </c>
      <c r="E7" s="54" t="s">
        <v>15</v>
      </c>
      <c r="F7" s="20" t="s">
        <v>11</v>
      </c>
      <c r="G7" s="22" t="s">
        <v>13</v>
      </c>
      <c r="H7" s="24" t="s">
        <v>4</v>
      </c>
      <c r="I7" s="13"/>
      <c r="J7" s="107">
        <v>1</v>
      </c>
      <c r="K7" s="108">
        <v>1</v>
      </c>
      <c r="L7" s="109">
        <v>1</v>
      </c>
      <c r="M7" s="108">
        <v>2</v>
      </c>
      <c r="N7" s="108">
        <v>2</v>
      </c>
      <c r="O7" s="109">
        <v>2</v>
      </c>
      <c r="P7" s="108">
        <v>3</v>
      </c>
      <c r="Q7" s="108">
        <v>3</v>
      </c>
      <c r="R7" s="109">
        <v>3</v>
      </c>
      <c r="S7" s="108">
        <v>4</v>
      </c>
      <c r="T7" s="108">
        <v>4</v>
      </c>
      <c r="U7" s="109">
        <v>4</v>
      </c>
      <c r="V7" s="108">
        <v>5</v>
      </c>
      <c r="W7" s="108">
        <v>5</v>
      </c>
      <c r="X7" s="109">
        <v>5</v>
      </c>
      <c r="Y7" s="108">
        <v>6</v>
      </c>
      <c r="Z7" s="108">
        <v>6</v>
      </c>
      <c r="AA7" s="109">
        <v>6</v>
      </c>
      <c r="AB7" s="108">
        <v>7</v>
      </c>
      <c r="AC7" s="108">
        <v>7</v>
      </c>
      <c r="AD7" s="109">
        <v>7</v>
      </c>
      <c r="AE7" s="108">
        <v>8</v>
      </c>
      <c r="AF7" s="108">
        <v>8</v>
      </c>
      <c r="AG7" s="109">
        <v>8</v>
      </c>
      <c r="AH7" s="108">
        <v>9</v>
      </c>
      <c r="AI7" s="108">
        <v>9</v>
      </c>
      <c r="AJ7" s="109">
        <v>9</v>
      </c>
      <c r="AK7" s="108">
        <v>10</v>
      </c>
      <c r="AL7" s="108">
        <v>10</v>
      </c>
      <c r="AM7" s="109">
        <v>10</v>
      </c>
      <c r="AN7" s="108"/>
      <c r="AO7" s="110"/>
      <c r="AP7" s="111"/>
    </row>
    <row r="8" spans="1:42" ht="15.75" customHeight="1" thickTop="1">
      <c r="A8" s="113"/>
      <c r="B8" s="114"/>
      <c r="C8" s="115"/>
      <c r="D8" s="116"/>
      <c r="E8" s="117"/>
      <c r="F8" s="118"/>
      <c r="G8" s="61"/>
      <c r="H8" s="119"/>
      <c r="I8" s="120"/>
      <c r="J8" s="121"/>
      <c r="K8" s="122"/>
      <c r="L8" s="123"/>
      <c r="M8" s="124"/>
      <c r="N8" s="122"/>
      <c r="O8" s="123"/>
      <c r="P8" s="124"/>
      <c r="Q8" s="122"/>
      <c r="R8" s="123"/>
      <c r="S8" s="124"/>
      <c r="T8" s="122"/>
      <c r="U8" s="123"/>
      <c r="V8" s="124"/>
      <c r="W8" s="122"/>
      <c r="X8" s="123"/>
      <c r="Y8" s="124"/>
      <c r="Z8" s="122"/>
      <c r="AA8" s="123"/>
      <c r="AB8" s="124"/>
      <c r="AC8" s="122"/>
      <c r="AD8" s="123"/>
      <c r="AE8" s="124"/>
      <c r="AF8" s="122"/>
      <c r="AG8" s="123"/>
      <c r="AH8" s="124"/>
      <c r="AI8" s="122"/>
      <c r="AJ8" s="123"/>
      <c r="AK8" s="124"/>
      <c r="AL8" s="122"/>
      <c r="AM8" s="123"/>
      <c r="AN8" s="122"/>
      <c r="AO8" s="56"/>
      <c r="AP8" s="84"/>
    </row>
    <row r="9" spans="1:42" ht="19.5" customHeight="1">
      <c r="A9" s="72"/>
      <c r="B9" s="125">
        <f>B8+1</f>
        <v>1</v>
      </c>
      <c r="C9" s="126" t="s">
        <v>58</v>
      </c>
      <c r="D9" s="127" t="s">
        <v>39</v>
      </c>
      <c r="E9" s="128"/>
      <c r="F9" s="32">
        <f aca="true" t="shared" si="0" ref="F9:F25">IF(J9&gt;0,(J9+M9+P9+S9+V9+Y9+AB9+AE9+AH9+AK9)/Rounds,"-")</f>
        <v>69.125</v>
      </c>
      <c r="G9" s="33">
        <f aca="true" t="shared" si="1" ref="G9:G46">IF(J9&gt;0,L9+O9+R9+U9+X9+AA9+AD9+AG9+AJ9+AM9-MIN(L9,O9,R9,U9,X9,AA9,AD9,AG9,AJ9,AM9)-K9-N9-Q9-T9-W9-Z9-AC9-AF9-AI9-AL9,0)</f>
        <v>2938.2023701537537</v>
      </c>
      <c r="H9" s="34">
        <f aca="true" t="shared" si="2" ref="H9:H51">IF(J9&gt;0,(RANK(G9,$G$9:$G$51,0)),"-")</f>
        <v>1</v>
      </c>
      <c r="I9" s="14"/>
      <c r="J9" s="129">
        <v>69.6</v>
      </c>
      <c r="K9" s="95"/>
      <c r="L9" s="130">
        <f aca="true" t="shared" si="3" ref="L9:L22">IF(J9&gt;0,(1000*MinTime1)/J9,"0")</f>
        <v>999.712643678161</v>
      </c>
      <c r="M9" s="131">
        <v>76.41</v>
      </c>
      <c r="N9" s="95"/>
      <c r="O9" s="130">
        <f aca="true" t="shared" si="4" ref="O9:O22">IF(M9&gt;0,(1000*MinTime2)/M9,"0")</f>
        <v>938.4897264755922</v>
      </c>
      <c r="P9" s="131">
        <v>62.62</v>
      </c>
      <c r="Q9" s="95"/>
      <c r="R9" s="130">
        <f aca="true" t="shared" si="5" ref="R9:R22">IF(P9&gt;0,(1000*MinTime3)/P9,"0")</f>
        <v>1000</v>
      </c>
      <c r="S9" s="131">
        <v>67.87</v>
      </c>
      <c r="T9" s="95"/>
      <c r="U9" s="130">
        <f aca="true" t="shared" si="6" ref="U9:U22">IF(S9&gt;0,(1000*MinTime4)/S9,"0")</f>
        <v>927.655812582879</v>
      </c>
      <c r="V9" s="131"/>
      <c r="W9" s="95"/>
      <c r="X9" s="130" t="str">
        <f>IF(V9&gt;0,(1000*MinTime5)/V9,"0")</f>
        <v>0</v>
      </c>
      <c r="Y9" s="131"/>
      <c r="Z9" s="95"/>
      <c r="AA9" s="130" t="str">
        <f>IF(Y9&gt;0,(1000*MinTime6)/Y9,"0")</f>
        <v>0</v>
      </c>
      <c r="AB9" s="131"/>
      <c r="AC9" s="95"/>
      <c r="AD9" s="130" t="str">
        <f>IF(AB9&gt;0,(1000*MinTime7)/AB9,"0")</f>
        <v>0</v>
      </c>
      <c r="AE9" s="131"/>
      <c r="AF9" s="95"/>
      <c r="AG9" s="130" t="str">
        <f>IF(AE9&gt;0,(1000*MinTime8)/AE9,"0")</f>
        <v>0</v>
      </c>
      <c r="AH9" s="131"/>
      <c r="AI9" s="95"/>
      <c r="AJ9" s="130" t="str">
        <f>IF(AH9&gt;0,(1000*MinTime9)/AH9,"0")</f>
        <v>0</v>
      </c>
      <c r="AK9" s="131"/>
      <c r="AL9" s="95"/>
      <c r="AM9" s="130" t="str">
        <f>IF(AK9&gt;0,(1000*MinTime10)/AK9,"0")</f>
        <v>0</v>
      </c>
      <c r="AO9" s="56">
        <f aca="true" t="shared" si="7" ref="AO9:AO40">B9</f>
        <v>1</v>
      </c>
      <c r="AP9" s="84"/>
    </row>
    <row r="10" spans="1:42" ht="19.5" customHeight="1">
      <c r="A10" s="72"/>
      <c r="B10" s="125">
        <v>3</v>
      </c>
      <c r="C10" s="126" t="s">
        <v>41</v>
      </c>
      <c r="D10" s="127" t="s">
        <v>42</v>
      </c>
      <c r="E10" s="128"/>
      <c r="F10" s="32">
        <f t="shared" si="0"/>
        <v>68.97</v>
      </c>
      <c r="G10" s="33">
        <f t="shared" si="1"/>
        <v>2934.392995002351</v>
      </c>
      <c r="H10" s="34">
        <f t="shared" si="2"/>
        <v>2</v>
      </c>
      <c r="I10" s="14"/>
      <c r="J10" s="129">
        <v>72.53</v>
      </c>
      <c r="K10" s="95"/>
      <c r="L10" s="130">
        <f t="shared" si="3"/>
        <v>959.3271749620847</v>
      </c>
      <c r="M10" s="131">
        <v>71.71</v>
      </c>
      <c r="N10" s="95"/>
      <c r="O10" s="130">
        <f t="shared" si="4"/>
        <v>1000.0000000000001</v>
      </c>
      <c r="P10" s="131">
        <v>67.07</v>
      </c>
      <c r="Q10" s="95"/>
      <c r="R10" s="130">
        <f t="shared" si="5"/>
        <v>933.6514089756971</v>
      </c>
      <c r="S10" s="131">
        <v>64.57</v>
      </c>
      <c r="T10" s="95"/>
      <c r="U10" s="130">
        <f t="shared" si="6"/>
        <v>975.0658200402664</v>
      </c>
      <c r="V10" s="131"/>
      <c r="W10" s="95"/>
      <c r="X10" s="130" t="str">
        <f aca="true" t="shared" si="8" ref="X10:X22">IF(V10&gt;0,(1000*MinTime5)/V10,"0")</f>
        <v>0</v>
      </c>
      <c r="Y10" s="131"/>
      <c r="Z10" s="95"/>
      <c r="AA10" s="130" t="str">
        <f aca="true" t="shared" si="9" ref="AA10:AA22">IF(Y10&gt;0,(1000*MinTime6)/Y10,"0")</f>
        <v>0</v>
      </c>
      <c r="AB10" s="131"/>
      <c r="AC10" s="95"/>
      <c r="AD10" s="130" t="str">
        <f aca="true" t="shared" si="10" ref="AD10:AD22">IF(AB10&gt;0,(1000*MinTime7)/AB10,"0")</f>
        <v>0</v>
      </c>
      <c r="AE10" s="131"/>
      <c r="AF10" s="95"/>
      <c r="AG10" s="130" t="str">
        <f aca="true" t="shared" si="11" ref="AG10:AG22">IF(AE10&gt;0,(1000*MinTime8)/AE10,"0")</f>
        <v>0</v>
      </c>
      <c r="AH10" s="131"/>
      <c r="AI10" s="95"/>
      <c r="AJ10" s="130" t="str">
        <f aca="true" t="shared" si="12" ref="AJ10:AJ22">IF(AH10&gt;0,(1000*MinTime9)/AH10,"0")</f>
        <v>0</v>
      </c>
      <c r="AK10" s="131"/>
      <c r="AL10" s="95"/>
      <c r="AM10" s="130" t="str">
        <f aca="true" t="shared" si="13" ref="AM10:AM22">IF(AK10&gt;0,(1000*MinTime10)/AK10,"0")</f>
        <v>0</v>
      </c>
      <c r="AO10" s="56">
        <f t="shared" si="7"/>
        <v>3</v>
      </c>
      <c r="AP10" s="84"/>
    </row>
    <row r="11" spans="1:42" ht="19.5" customHeight="1">
      <c r="A11" s="72"/>
      <c r="B11" s="125">
        <f>B10+1</f>
        <v>4</v>
      </c>
      <c r="C11" s="126" t="s">
        <v>75</v>
      </c>
      <c r="D11" s="127" t="s">
        <v>44</v>
      </c>
      <c r="E11" s="128"/>
      <c r="F11" s="32">
        <f t="shared" si="0"/>
        <v>70.505</v>
      </c>
      <c r="G11" s="33">
        <f t="shared" si="1"/>
        <v>2899.7833283498153</v>
      </c>
      <c r="H11" s="34">
        <f t="shared" si="2"/>
        <v>3</v>
      </c>
      <c r="I11" s="14"/>
      <c r="J11" s="129">
        <v>70.62</v>
      </c>
      <c r="K11" s="95"/>
      <c r="L11" s="130">
        <f t="shared" si="3"/>
        <v>985.2732936845085</v>
      </c>
      <c r="M11" s="131">
        <v>75.41</v>
      </c>
      <c r="N11" s="95"/>
      <c r="O11" s="130">
        <f t="shared" si="4"/>
        <v>950.9348892719798</v>
      </c>
      <c r="P11" s="131">
        <v>70.65</v>
      </c>
      <c r="Q11" s="95"/>
      <c r="R11" s="130">
        <f t="shared" si="5"/>
        <v>886.3411181882519</v>
      </c>
      <c r="S11" s="131">
        <v>65.34</v>
      </c>
      <c r="T11" s="95"/>
      <c r="U11" s="130">
        <f t="shared" si="6"/>
        <v>963.5751453933271</v>
      </c>
      <c r="V11" s="131"/>
      <c r="W11" s="95"/>
      <c r="X11" s="130" t="str">
        <f t="shared" si="8"/>
        <v>0</v>
      </c>
      <c r="Y11" s="131"/>
      <c r="Z11" s="95"/>
      <c r="AA11" s="130" t="str">
        <f t="shared" si="9"/>
        <v>0</v>
      </c>
      <c r="AB11" s="131"/>
      <c r="AC11" s="95"/>
      <c r="AD11" s="130" t="str">
        <f t="shared" si="10"/>
        <v>0</v>
      </c>
      <c r="AE11" s="131"/>
      <c r="AF11" s="95"/>
      <c r="AG11" s="130" t="str">
        <f t="shared" si="11"/>
        <v>0</v>
      </c>
      <c r="AH11" s="131"/>
      <c r="AI11" s="95"/>
      <c r="AJ11" s="130" t="str">
        <f t="shared" si="12"/>
        <v>0</v>
      </c>
      <c r="AK11" s="131"/>
      <c r="AL11" s="95"/>
      <c r="AM11" s="130" t="str">
        <f t="shared" si="13"/>
        <v>0</v>
      </c>
      <c r="AO11" s="56">
        <f t="shared" si="7"/>
        <v>4</v>
      </c>
      <c r="AP11" s="84"/>
    </row>
    <row r="12" spans="1:42" ht="19.5" customHeight="1">
      <c r="A12" s="72"/>
      <c r="B12" s="125">
        <v>13</v>
      </c>
      <c r="C12" s="126" t="s">
        <v>80</v>
      </c>
      <c r="D12" s="127" t="s">
        <v>44</v>
      </c>
      <c r="E12" s="128"/>
      <c r="F12" s="32">
        <f t="shared" si="0"/>
        <v>73.05000000000001</v>
      </c>
      <c r="G12" s="33">
        <f t="shared" si="1"/>
        <v>2865.574906199603</v>
      </c>
      <c r="H12" s="34">
        <f t="shared" si="2"/>
        <v>4</v>
      </c>
      <c r="I12" s="14"/>
      <c r="J12" s="129">
        <v>69.81</v>
      </c>
      <c r="K12" s="95"/>
      <c r="L12" s="130">
        <f t="shared" si="3"/>
        <v>996.7053430740581</v>
      </c>
      <c r="M12" s="131">
        <v>87.79</v>
      </c>
      <c r="N12" s="95"/>
      <c r="O12" s="130">
        <f t="shared" si="4"/>
        <v>816.8356304818316</v>
      </c>
      <c r="P12" s="131">
        <v>69.86</v>
      </c>
      <c r="Q12" s="95"/>
      <c r="R12" s="130">
        <f t="shared" si="5"/>
        <v>896.364156885199</v>
      </c>
      <c r="S12" s="131">
        <v>64.74</v>
      </c>
      <c r="T12" s="95"/>
      <c r="U12" s="130">
        <f t="shared" si="6"/>
        <v>972.5054062403461</v>
      </c>
      <c r="V12" s="131"/>
      <c r="W12" s="95"/>
      <c r="X12" s="130" t="str">
        <f t="shared" si="8"/>
        <v>0</v>
      </c>
      <c r="Y12" s="131"/>
      <c r="Z12" s="95"/>
      <c r="AA12" s="130" t="str">
        <f t="shared" si="9"/>
        <v>0</v>
      </c>
      <c r="AB12" s="131"/>
      <c r="AC12" s="95"/>
      <c r="AD12" s="130" t="str">
        <f t="shared" si="10"/>
        <v>0</v>
      </c>
      <c r="AE12" s="131"/>
      <c r="AF12" s="95"/>
      <c r="AG12" s="130" t="str">
        <f t="shared" si="11"/>
        <v>0</v>
      </c>
      <c r="AH12" s="131"/>
      <c r="AI12" s="95"/>
      <c r="AJ12" s="130" t="str">
        <f t="shared" si="12"/>
        <v>0</v>
      </c>
      <c r="AK12" s="131"/>
      <c r="AL12" s="95"/>
      <c r="AM12" s="130" t="str">
        <f t="shared" si="13"/>
        <v>0</v>
      </c>
      <c r="AO12" s="56">
        <f t="shared" si="7"/>
        <v>13</v>
      </c>
      <c r="AP12" s="84"/>
    </row>
    <row r="13" spans="1:42" ht="19.5" customHeight="1">
      <c r="A13" s="72"/>
      <c r="B13" s="125">
        <v>1</v>
      </c>
      <c r="C13" s="126" t="s">
        <v>76</v>
      </c>
      <c r="D13" s="127" t="s">
        <v>39</v>
      </c>
      <c r="E13" s="128"/>
      <c r="F13" s="32">
        <f>IF(J13&gt;0,(J13+M13+P13+S13+V13+Y13+AB13+AE13+AH13+AK13)/Rounds,"-")</f>
        <v>72.6425</v>
      </c>
      <c r="G13" s="33">
        <f t="shared" si="1"/>
        <v>2858.5828719087885</v>
      </c>
      <c r="H13" s="34">
        <f t="shared" si="2"/>
        <v>5</v>
      </c>
      <c r="I13" s="14"/>
      <c r="J13" s="129">
        <v>70.87</v>
      </c>
      <c r="K13" s="95"/>
      <c r="L13" s="130">
        <f>IF(J13&gt;0,(1000*MinTime1)/J13,"0")</f>
        <v>981.7976576830816</v>
      </c>
      <c r="M13" s="131">
        <v>85.32</v>
      </c>
      <c r="N13" s="95"/>
      <c r="O13" s="130">
        <f>IF(M13&gt;0,(1000*MinTime2)/M13,"0")</f>
        <v>840.4828879512424</v>
      </c>
      <c r="P13" s="131">
        <v>71.42</v>
      </c>
      <c r="Q13" s="95"/>
      <c r="R13" s="130">
        <f>IF(P13&gt;0,(1000*MinTime3)/P13,"0")</f>
        <v>876.785214225707</v>
      </c>
      <c r="S13" s="131">
        <v>62.96</v>
      </c>
      <c r="T13" s="95"/>
      <c r="U13" s="130">
        <f>IF(S13&gt;0,(1000*MinTime4)/S13,"0")</f>
        <v>1000</v>
      </c>
      <c r="V13" s="131"/>
      <c r="W13" s="95"/>
      <c r="X13" s="130" t="str">
        <f t="shared" si="8"/>
        <v>0</v>
      </c>
      <c r="Y13" s="131"/>
      <c r="Z13" s="95"/>
      <c r="AA13" s="130" t="str">
        <f t="shared" si="9"/>
        <v>0</v>
      </c>
      <c r="AB13" s="131"/>
      <c r="AC13" s="95"/>
      <c r="AD13" s="130" t="str">
        <f t="shared" si="10"/>
        <v>0</v>
      </c>
      <c r="AE13" s="131"/>
      <c r="AF13" s="95"/>
      <c r="AG13" s="130" t="str">
        <f t="shared" si="11"/>
        <v>0</v>
      </c>
      <c r="AH13" s="131"/>
      <c r="AI13" s="95"/>
      <c r="AJ13" s="130" t="str">
        <f t="shared" si="12"/>
        <v>0</v>
      </c>
      <c r="AK13" s="131"/>
      <c r="AL13" s="95"/>
      <c r="AM13" s="130" t="str">
        <f t="shared" si="13"/>
        <v>0</v>
      </c>
      <c r="AO13" s="56">
        <f t="shared" si="7"/>
        <v>1</v>
      </c>
      <c r="AP13" s="84"/>
    </row>
    <row r="14" spans="1:42" ht="19.5" customHeight="1">
      <c r="A14" s="72"/>
      <c r="B14" s="125">
        <f>B13+1</f>
        <v>2</v>
      </c>
      <c r="C14" s="126" t="s">
        <v>66</v>
      </c>
      <c r="D14" s="127" t="s">
        <v>39</v>
      </c>
      <c r="E14" s="128"/>
      <c r="F14" s="32">
        <f t="shared" si="0"/>
        <v>71.11250000000001</v>
      </c>
      <c r="G14" s="61">
        <f t="shared" si="1"/>
        <v>2854.694225547032</v>
      </c>
      <c r="H14" s="34">
        <f t="shared" si="2"/>
        <v>6</v>
      </c>
      <c r="I14" s="14"/>
      <c r="J14" s="129">
        <v>74.31</v>
      </c>
      <c r="K14" s="95"/>
      <c r="L14" s="130">
        <f t="shared" si="3"/>
        <v>936.3477324720764</v>
      </c>
      <c r="M14" s="131">
        <v>73.4</v>
      </c>
      <c r="N14" s="95"/>
      <c r="O14" s="130">
        <f t="shared" si="4"/>
        <v>976.975476839237</v>
      </c>
      <c r="P14" s="131">
        <v>66.52</v>
      </c>
      <c r="Q14" s="95"/>
      <c r="R14" s="130">
        <f t="shared" si="5"/>
        <v>941.3710162357187</v>
      </c>
      <c r="S14" s="131">
        <v>70.22</v>
      </c>
      <c r="T14" s="95"/>
      <c r="U14" s="130">
        <f t="shared" si="6"/>
        <v>896.6106522358302</v>
      </c>
      <c r="V14" s="131"/>
      <c r="W14" s="95"/>
      <c r="X14" s="130" t="str">
        <f t="shared" si="8"/>
        <v>0</v>
      </c>
      <c r="Y14" s="131"/>
      <c r="Z14" s="95"/>
      <c r="AA14" s="130" t="str">
        <f t="shared" si="9"/>
        <v>0</v>
      </c>
      <c r="AB14" s="131"/>
      <c r="AC14" s="95"/>
      <c r="AD14" s="130" t="str">
        <f t="shared" si="10"/>
        <v>0</v>
      </c>
      <c r="AE14" s="131"/>
      <c r="AF14" s="95"/>
      <c r="AG14" s="130" t="str">
        <f t="shared" si="11"/>
        <v>0</v>
      </c>
      <c r="AH14" s="131"/>
      <c r="AI14" s="95"/>
      <c r="AJ14" s="130" t="str">
        <f t="shared" si="12"/>
        <v>0</v>
      </c>
      <c r="AK14" s="131"/>
      <c r="AL14" s="95"/>
      <c r="AM14" s="130" t="str">
        <f t="shared" si="13"/>
        <v>0</v>
      </c>
      <c r="AO14" s="56">
        <f t="shared" si="7"/>
        <v>2</v>
      </c>
      <c r="AP14" s="84"/>
    </row>
    <row r="15" spans="1:42" ht="19.5" customHeight="1" thickBot="1">
      <c r="A15" s="72"/>
      <c r="B15" s="125">
        <f>B14+1</f>
        <v>3</v>
      </c>
      <c r="C15" s="132" t="s">
        <v>51</v>
      </c>
      <c r="D15" s="133" t="s">
        <v>44</v>
      </c>
      <c r="E15" s="134"/>
      <c r="F15" s="63">
        <f t="shared" si="0"/>
        <v>72.42</v>
      </c>
      <c r="G15" s="62">
        <f t="shared" si="1"/>
        <v>2853.461474124542</v>
      </c>
      <c r="H15" s="34">
        <f t="shared" si="2"/>
        <v>7</v>
      </c>
      <c r="I15" s="15"/>
      <c r="J15" s="135">
        <v>69.92</v>
      </c>
      <c r="K15" s="136"/>
      <c r="L15" s="137">
        <f t="shared" si="3"/>
        <v>995.137299771167</v>
      </c>
      <c r="M15" s="138">
        <v>74.28</v>
      </c>
      <c r="N15" s="136"/>
      <c r="O15" s="137">
        <f t="shared" si="4"/>
        <v>965.4011847065159</v>
      </c>
      <c r="P15" s="138">
        <v>74.97</v>
      </c>
      <c r="Q15" s="136"/>
      <c r="R15" s="137">
        <f t="shared" si="5"/>
        <v>835.2674403094571</v>
      </c>
      <c r="S15" s="138">
        <v>70.51</v>
      </c>
      <c r="T15" s="136"/>
      <c r="U15" s="137">
        <f t="shared" si="6"/>
        <v>892.9229896468586</v>
      </c>
      <c r="V15" s="138"/>
      <c r="W15" s="136"/>
      <c r="X15" s="137" t="str">
        <f t="shared" si="8"/>
        <v>0</v>
      </c>
      <c r="Y15" s="138"/>
      <c r="Z15" s="136"/>
      <c r="AA15" s="137" t="str">
        <f t="shared" si="9"/>
        <v>0</v>
      </c>
      <c r="AB15" s="138"/>
      <c r="AC15" s="136"/>
      <c r="AD15" s="137" t="str">
        <f t="shared" si="10"/>
        <v>0</v>
      </c>
      <c r="AE15" s="138"/>
      <c r="AF15" s="136"/>
      <c r="AG15" s="137" t="str">
        <f t="shared" si="11"/>
        <v>0</v>
      </c>
      <c r="AH15" s="138"/>
      <c r="AI15" s="136"/>
      <c r="AJ15" s="137" t="str">
        <f t="shared" si="12"/>
        <v>0</v>
      </c>
      <c r="AK15" s="138"/>
      <c r="AL15" s="136"/>
      <c r="AM15" s="137" t="str">
        <f t="shared" si="13"/>
        <v>0</v>
      </c>
      <c r="AN15" s="136"/>
      <c r="AO15" s="58">
        <f t="shared" si="7"/>
        <v>3</v>
      </c>
      <c r="AP15" s="84"/>
    </row>
    <row r="16" spans="1:42" ht="19.5" customHeight="1">
      <c r="A16" s="72"/>
      <c r="B16" s="125">
        <v>12</v>
      </c>
      <c r="C16" s="126" t="s">
        <v>49</v>
      </c>
      <c r="D16" s="127" t="s">
        <v>44</v>
      </c>
      <c r="E16" s="128"/>
      <c r="F16" s="32">
        <f t="shared" si="0"/>
        <v>72.0675</v>
      </c>
      <c r="G16" s="33">
        <f t="shared" si="1"/>
        <v>2847.342883989569</v>
      </c>
      <c r="H16" s="34">
        <f t="shared" si="2"/>
        <v>8</v>
      </c>
      <c r="I16" s="14"/>
      <c r="J16" s="129">
        <v>69.58</v>
      </c>
      <c r="K16" s="95"/>
      <c r="L16" s="130">
        <f t="shared" si="3"/>
        <v>1000</v>
      </c>
      <c r="M16" s="131">
        <v>82.04</v>
      </c>
      <c r="N16" s="95"/>
      <c r="O16" s="130">
        <f t="shared" si="4"/>
        <v>874.0858117991223</v>
      </c>
      <c r="P16" s="131">
        <v>71.96</v>
      </c>
      <c r="Q16" s="95"/>
      <c r="R16" s="130">
        <f t="shared" si="5"/>
        <v>870.2056698165649</v>
      </c>
      <c r="S16" s="131">
        <v>64.69</v>
      </c>
      <c r="T16" s="95"/>
      <c r="U16" s="130">
        <f t="shared" si="6"/>
        <v>973.2570721904468</v>
      </c>
      <c r="V16" s="131"/>
      <c r="W16" s="95"/>
      <c r="X16" s="130" t="str">
        <f t="shared" si="8"/>
        <v>0</v>
      </c>
      <c r="Y16" s="131"/>
      <c r="Z16" s="95"/>
      <c r="AA16" s="130" t="str">
        <f t="shared" si="9"/>
        <v>0</v>
      </c>
      <c r="AB16" s="131"/>
      <c r="AC16" s="95"/>
      <c r="AD16" s="130" t="str">
        <f t="shared" si="10"/>
        <v>0</v>
      </c>
      <c r="AE16" s="131"/>
      <c r="AF16" s="95"/>
      <c r="AG16" s="130" t="str">
        <f t="shared" si="11"/>
        <v>0</v>
      </c>
      <c r="AH16" s="131"/>
      <c r="AI16" s="95"/>
      <c r="AJ16" s="130" t="str">
        <f t="shared" si="12"/>
        <v>0</v>
      </c>
      <c r="AK16" s="131"/>
      <c r="AL16" s="95"/>
      <c r="AM16" s="130" t="str">
        <f t="shared" si="13"/>
        <v>0</v>
      </c>
      <c r="AO16" s="56">
        <f t="shared" si="7"/>
        <v>12</v>
      </c>
      <c r="AP16" s="84"/>
    </row>
    <row r="17" spans="1:42" ht="19.5" customHeight="1">
      <c r="A17" s="72"/>
      <c r="B17" s="125">
        <f>B16+1</f>
        <v>13</v>
      </c>
      <c r="C17" s="126" t="s">
        <v>60</v>
      </c>
      <c r="D17" s="127" t="s">
        <v>39</v>
      </c>
      <c r="E17" s="128"/>
      <c r="F17" s="32">
        <f t="shared" si="0"/>
        <v>71.285</v>
      </c>
      <c r="G17" s="33">
        <f t="shared" si="1"/>
        <v>2841.5542085184916</v>
      </c>
      <c r="H17" s="34">
        <f t="shared" si="2"/>
        <v>9</v>
      </c>
      <c r="I17" s="14"/>
      <c r="J17" s="129">
        <v>72.04</v>
      </c>
      <c r="K17" s="95"/>
      <c r="L17" s="130">
        <f t="shared" si="3"/>
        <v>965.8523042754025</v>
      </c>
      <c r="M17" s="131">
        <v>77.63</v>
      </c>
      <c r="N17" s="95"/>
      <c r="O17" s="130">
        <f t="shared" si="4"/>
        <v>923.7408218472241</v>
      </c>
      <c r="P17" s="131">
        <v>65.78</v>
      </c>
      <c r="Q17" s="95"/>
      <c r="R17" s="130">
        <f t="shared" si="5"/>
        <v>951.961082395865</v>
      </c>
      <c r="S17" s="131">
        <v>69.69</v>
      </c>
      <c r="T17" s="95"/>
      <c r="U17" s="130">
        <f t="shared" si="6"/>
        <v>903.4294733821208</v>
      </c>
      <c r="V17" s="131"/>
      <c r="W17" s="95"/>
      <c r="X17" s="130" t="str">
        <f t="shared" si="8"/>
        <v>0</v>
      </c>
      <c r="Y17" s="131"/>
      <c r="Z17" s="95"/>
      <c r="AA17" s="130" t="str">
        <f t="shared" si="9"/>
        <v>0</v>
      </c>
      <c r="AB17" s="131"/>
      <c r="AC17" s="95"/>
      <c r="AD17" s="130" t="str">
        <f t="shared" si="10"/>
        <v>0</v>
      </c>
      <c r="AE17" s="131"/>
      <c r="AF17" s="95"/>
      <c r="AG17" s="130" t="str">
        <f t="shared" si="11"/>
        <v>0</v>
      </c>
      <c r="AH17" s="131"/>
      <c r="AI17" s="95"/>
      <c r="AJ17" s="130" t="str">
        <f t="shared" si="12"/>
        <v>0</v>
      </c>
      <c r="AK17" s="131"/>
      <c r="AL17" s="95"/>
      <c r="AM17" s="130" t="str">
        <f t="shared" si="13"/>
        <v>0</v>
      </c>
      <c r="AO17" s="56">
        <f t="shared" si="7"/>
        <v>13</v>
      </c>
      <c r="AP17" s="84"/>
    </row>
    <row r="18" spans="1:42" ht="19.5" customHeight="1">
      <c r="A18" s="72"/>
      <c r="B18" s="125">
        <f>B17+1</f>
        <v>14</v>
      </c>
      <c r="C18" s="126" t="s">
        <v>56</v>
      </c>
      <c r="D18" s="127" t="s">
        <v>39</v>
      </c>
      <c r="E18" s="128"/>
      <c r="F18" s="32">
        <f t="shared" si="0"/>
        <v>74.3575</v>
      </c>
      <c r="G18" s="33">
        <f t="shared" si="1"/>
        <v>2834.3136231984518</v>
      </c>
      <c r="H18" s="34">
        <f>IF(J18&gt;0,(RANK(G18,$G$9:$G$51,0)),"-")</f>
        <v>10</v>
      </c>
      <c r="I18" s="14"/>
      <c r="J18" s="129">
        <v>79.45</v>
      </c>
      <c r="K18" s="95"/>
      <c r="L18" s="130">
        <f t="shared" si="3"/>
        <v>875.7709251101321</v>
      </c>
      <c r="M18" s="131">
        <v>73.71</v>
      </c>
      <c r="N18" s="95"/>
      <c r="O18" s="130">
        <f t="shared" si="4"/>
        <v>972.8666395333063</v>
      </c>
      <c r="P18" s="131">
        <v>63.53</v>
      </c>
      <c r="Q18" s="95"/>
      <c r="R18" s="130">
        <f t="shared" si="5"/>
        <v>985.6760585550134</v>
      </c>
      <c r="S18" s="131">
        <v>80.74</v>
      </c>
      <c r="T18" s="95"/>
      <c r="U18" s="130">
        <f t="shared" si="6"/>
        <v>779.7869705226653</v>
      </c>
      <c r="V18" s="131"/>
      <c r="W18" s="95"/>
      <c r="X18" s="130" t="str">
        <f t="shared" si="8"/>
        <v>0</v>
      </c>
      <c r="Y18" s="131"/>
      <c r="Z18" s="95"/>
      <c r="AA18" s="130" t="str">
        <f t="shared" si="9"/>
        <v>0</v>
      </c>
      <c r="AB18" s="131"/>
      <c r="AC18" s="95"/>
      <c r="AD18" s="130" t="str">
        <f t="shared" si="10"/>
        <v>0</v>
      </c>
      <c r="AE18" s="131"/>
      <c r="AF18" s="95"/>
      <c r="AG18" s="130" t="str">
        <f t="shared" si="11"/>
        <v>0</v>
      </c>
      <c r="AH18" s="131"/>
      <c r="AI18" s="95"/>
      <c r="AJ18" s="130" t="str">
        <f t="shared" si="12"/>
        <v>0</v>
      </c>
      <c r="AK18" s="131"/>
      <c r="AL18" s="95"/>
      <c r="AM18" s="130" t="str">
        <f t="shared" si="13"/>
        <v>0</v>
      </c>
      <c r="AO18" s="56">
        <f t="shared" si="7"/>
        <v>14</v>
      </c>
      <c r="AP18" s="84"/>
    </row>
    <row r="19" spans="1:42" ht="19.5" customHeight="1">
      <c r="A19" s="72"/>
      <c r="B19" s="125">
        <f>B18+1</f>
        <v>15</v>
      </c>
      <c r="C19" s="126" t="s">
        <v>62</v>
      </c>
      <c r="D19" s="127" t="s">
        <v>39</v>
      </c>
      <c r="E19" s="128"/>
      <c r="F19" s="32">
        <f t="shared" si="0"/>
        <v>71.22250000000001</v>
      </c>
      <c r="G19" s="33">
        <f t="shared" si="1"/>
        <v>2833.0427175103805</v>
      </c>
      <c r="H19" s="34">
        <f t="shared" si="2"/>
        <v>11</v>
      </c>
      <c r="I19" s="14"/>
      <c r="J19" s="129">
        <v>74.54</v>
      </c>
      <c r="K19" s="95"/>
      <c r="L19" s="130">
        <f t="shared" si="3"/>
        <v>933.4585457472497</v>
      </c>
      <c r="M19" s="131">
        <v>76.32</v>
      </c>
      <c r="N19" s="95"/>
      <c r="O19" s="130">
        <f t="shared" si="4"/>
        <v>939.5964360587003</v>
      </c>
      <c r="P19" s="131">
        <v>65.23</v>
      </c>
      <c r="Q19" s="95"/>
      <c r="R19" s="130">
        <f t="shared" si="5"/>
        <v>959.9877357044304</v>
      </c>
      <c r="S19" s="131">
        <v>68.8</v>
      </c>
      <c r="T19" s="95"/>
      <c r="U19" s="130">
        <f t="shared" si="6"/>
        <v>915.1162790697675</v>
      </c>
      <c r="V19" s="131"/>
      <c r="W19" s="95"/>
      <c r="X19" s="130" t="str">
        <f t="shared" si="8"/>
        <v>0</v>
      </c>
      <c r="Y19" s="131"/>
      <c r="Z19" s="95"/>
      <c r="AA19" s="130" t="str">
        <f t="shared" si="9"/>
        <v>0</v>
      </c>
      <c r="AB19" s="131"/>
      <c r="AC19" s="95"/>
      <c r="AD19" s="130" t="str">
        <f t="shared" si="10"/>
        <v>0</v>
      </c>
      <c r="AE19" s="131"/>
      <c r="AF19" s="95"/>
      <c r="AG19" s="130" t="str">
        <f t="shared" si="11"/>
        <v>0</v>
      </c>
      <c r="AH19" s="131"/>
      <c r="AI19" s="95"/>
      <c r="AJ19" s="130" t="str">
        <f t="shared" si="12"/>
        <v>0</v>
      </c>
      <c r="AK19" s="131"/>
      <c r="AL19" s="95"/>
      <c r="AM19" s="130" t="str">
        <f t="shared" si="13"/>
        <v>0</v>
      </c>
      <c r="AO19" s="56">
        <f t="shared" si="7"/>
        <v>15</v>
      </c>
      <c r="AP19" s="84"/>
    </row>
    <row r="20" spans="1:42" ht="19.5" customHeight="1" thickBot="1">
      <c r="A20" s="72"/>
      <c r="B20" s="125">
        <f>B19+1</f>
        <v>16</v>
      </c>
      <c r="C20" s="132" t="s">
        <v>50</v>
      </c>
      <c r="D20" s="133" t="s">
        <v>42</v>
      </c>
      <c r="E20" s="134"/>
      <c r="F20" s="63">
        <f t="shared" si="0"/>
        <v>72.51999999999998</v>
      </c>
      <c r="G20" s="55">
        <f t="shared" si="1"/>
        <v>2806.1504087874864</v>
      </c>
      <c r="H20" s="34">
        <f t="shared" si="2"/>
        <v>12</v>
      </c>
      <c r="I20" s="15"/>
      <c r="J20" s="135">
        <v>73.83</v>
      </c>
      <c r="K20" s="136"/>
      <c r="L20" s="137">
        <f t="shared" si="3"/>
        <v>942.4353243938779</v>
      </c>
      <c r="M20" s="138">
        <v>77.13</v>
      </c>
      <c r="N20" s="136"/>
      <c r="O20" s="137">
        <f t="shared" si="4"/>
        <v>929.7290289122261</v>
      </c>
      <c r="P20" s="138">
        <v>71.71</v>
      </c>
      <c r="Q20" s="136"/>
      <c r="R20" s="137">
        <f t="shared" si="5"/>
        <v>873.2394366197184</v>
      </c>
      <c r="S20" s="138">
        <v>67.41</v>
      </c>
      <c r="T20" s="136"/>
      <c r="U20" s="137">
        <f t="shared" si="6"/>
        <v>933.9860554813827</v>
      </c>
      <c r="V20" s="138"/>
      <c r="W20" s="136"/>
      <c r="X20" s="137" t="str">
        <f t="shared" si="8"/>
        <v>0</v>
      </c>
      <c r="Y20" s="138"/>
      <c r="Z20" s="136"/>
      <c r="AA20" s="137" t="str">
        <f t="shared" si="9"/>
        <v>0</v>
      </c>
      <c r="AB20" s="138"/>
      <c r="AC20" s="136"/>
      <c r="AD20" s="137" t="str">
        <f t="shared" si="10"/>
        <v>0</v>
      </c>
      <c r="AE20" s="138"/>
      <c r="AF20" s="136"/>
      <c r="AG20" s="137" t="str">
        <f t="shared" si="11"/>
        <v>0</v>
      </c>
      <c r="AH20" s="138"/>
      <c r="AI20" s="136"/>
      <c r="AJ20" s="137" t="str">
        <f t="shared" si="12"/>
        <v>0</v>
      </c>
      <c r="AK20" s="138"/>
      <c r="AL20" s="136"/>
      <c r="AM20" s="137" t="str">
        <f t="shared" si="13"/>
        <v>0</v>
      </c>
      <c r="AN20" s="136"/>
      <c r="AO20" s="58">
        <f t="shared" si="7"/>
        <v>16</v>
      </c>
      <c r="AP20" s="84"/>
    </row>
    <row r="21" spans="1:42" ht="19.5" customHeight="1">
      <c r="A21" s="72"/>
      <c r="B21" s="125">
        <v>8</v>
      </c>
      <c r="C21" s="126" t="s">
        <v>46</v>
      </c>
      <c r="D21" s="127" t="s">
        <v>39</v>
      </c>
      <c r="E21" s="128"/>
      <c r="F21" s="32">
        <f t="shared" si="0"/>
        <v>72.545</v>
      </c>
      <c r="G21" s="33">
        <f t="shared" si="1"/>
        <v>2779.1374944287913</v>
      </c>
      <c r="H21" s="34">
        <f t="shared" si="2"/>
        <v>13</v>
      </c>
      <c r="I21" s="14"/>
      <c r="J21" s="129">
        <v>75.68</v>
      </c>
      <c r="K21" s="95"/>
      <c r="L21" s="130">
        <f t="shared" si="3"/>
        <v>919.3974630021141</v>
      </c>
      <c r="M21" s="131">
        <v>77.11</v>
      </c>
      <c r="N21" s="95"/>
      <c r="O21" s="130">
        <f t="shared" si="4"/>
        <v>929.9701724808715</v>
      </c>
      <c r="P21" s="131">
        <v>67.35</v>
      </c>
      <c r="Q21" s="95"/>
      <c r="R21" s="130">
        <f t="shared" si="5"/>
        <v>929.7698589458056</v>
      </c>
      <c r="S21" s="131">
        <v>70.04</v>
      </c>
      <c r="T21" s="95"/>
      <c r="U21" s="130">
        <f t="shared" si="6"/>
        <v>898.9149057681324</v>
      </c>
      <c r="V21" s="131"/>
      <c r="W21" s="95"/>
      <c r="X21" s="130" t="str">
        <f t="shared" si="8"/>
        <v>0</v>
      </c>
      <c r="Y21" s="131"/>
      <c r="Z21" s="95"/>
      <c r="AA21" s="130" t="str">
        <f t="shared" si="9"/>
        <v>0</v>
      </c>
      <c r="AB21" s="131"/>
      <c r="AC21" s="95"/>
      <c r="AD21" s="130" t="str">
        <f t="shared" si="10"/>
        <v>0</v>
      </c>
      <c r="AE21" s="131"/>
      <c r="AF21" s="95"/>
      <c r="AG21" s="130" t="str">
        <f t="shared" si="11"/>
        <v>0</v>
      </c>
      <c r="AH21" s="131"/>
      <c r="AI21" s="95"/>
      <c r="AJ21" s="130" t="str">
        <f t="shared" si="12"/>
        <v>0</v>
      </c>
      <c r="AK21" s="131"/>
      <c r="AL21" s="95"/>
      <c r="AM21" s="130" t="str">
        <f t="shared" si="13"/>
        <v>0</v>
      </c>
      <c r="AO21" s="56">
        <f t="shared" si="7"/>
        <v>8</v>
      </c>
      <c r="AP21" s="84"/>
    </row>
    <row r="22" spans="1:42" ht="19.5" customHeight="1">
      <c r="A22" s="72"/>
      <c r="B22" s="125">
        <f>B21+1</f>
        <v>9</v>
      </c>
      <c r="C22" s="126" t="s">
        <v>82</v>
      </c>
      <c r="D22" s="127" t="s">
        <v>39</v>
      </c>
      <c r="E22" s="128"/>
      <c r="F22" s="32">
        <f t="shared" si="0"/>
        <v>75.61749999999999</v>
      </c>
      <c r="G22" s="33">
        <f t="shared" si="1"/>
        <v>2764.2276559194524</v>
      </c>
      <c r="H22" s="34">
        <f t="shared" si="2"/>
        <v>14</v>
      </c>
      <c r="I22" s="14"/>
      <c r="J22" s="129">
        <v>72.64</v>
      </c>
      <c r="K22" s="95"/>
      <c r="L22" s="130">
        <f t="shared" si="3"/>
        <v>957.874449339207</v>
      </c>
      <c r="M22" s="131">
        <v>78.98</v>
      </c>
      <c r="N22" s="95"/>
      <c r="O22" s="130">
        <f t="shared" si="4"/>
        <v>907.9513800962269</v>
      </c>
      <c r="P22" s="131">
        <v>80.77</v>
      </c>
      <c r="Q22" s="95"/>
      <c r="R22" s="130">
        <f t="shared" si="5"/>
        <v>775.2878544013867</v>
      </c>
      <c r="S22" s="131">
        <v>70.08</v>
      </c>
      <c r="T22" s="95"/>
      <c r="U22" s="130">
        <f t="shared" si="6"/>
        <v>898.4018264840183</v>
      </c>
      <c r="V22" s="131"/>
      <c r="W22" s="95"/>
      <c r="X22" s="130" t="str">
        <f t="shared" si="8"/>
        <v>0</v>
      </c>
      <c r="Y22" s="131"/>
      <c r="Z22" s="95"/>
      <c r="AA22" s="130" t="str">
        <f t="shared" si="9"/>
        <v>0</v>
      </c>
      <c r="AB22" s="131"/>
      <c r="AC22" s="95"/>
      <c r="AD22" s="130" t="str">
        <f t="shared" si="10"/>
        <v>0</v>
      </c>
      <c r="AE22" s="131"/>
      <c r="AF22" s="95"/>
      <c r="AG22" s="130" t="str">
        <f t="shared" si="11"/>
        <v>0</v>
      </c>
      <c r="AH22" s="131"/>
      <c r="AI22" s="95"/>
      <c r="AJ22" s="130" t="str">
        <f t="shared" si="12"/>
        <v>0</v>
      </c>
      <c r="AK22" s="131"/>
      <c r="AL22" s="95"/>
      <c r="AM22" s="130" t="str">
        <f t="shared" si="13"/>
        <v>0</v>
      </c>
      <c r="AO22" s="56">
        <f t="shared" si="7"/>
        <v>9</v>
      </c>
      <c r="AP22" s="84"/>
    </row>
    <row r="23" spans="1:42" ht="19.5" customHeight="1">
      <c r="A23" s="72"/>
      <c r="B23" s="125">
        <f>B22+1</f>
        <v>10</v>
      </c>
      <c r="C23" s="126" t="s">
        <v>83</v>
      </c>
      <c r="D23" s="127" t="s">
        <v>39</v>
      </c>
      <c r="E23" s="128"/>
      <c r="F23" s="32">
        <f t="shared" si="0"/>
        <v>73.45</v>
      </c>
      <c r="G23" s="33">
        <f t="shared" si="1"/>
        <v>2753.827015785455</v>
      </c>
      <c r="H23" s="34">
        <f t="shared" si="2"/>
        <v>15</v>
      </c>
      <c r="I23" s="14"/>
      <c r="J23" s="129">
        <v>72.98</v>
      </c>
      <c r="K23" s="95"/>
      <c r="L23" s="130">
        <f aca="true" t="shared" si="14" ref="L23:L38">IF(J23&gt;0,(1000*MinTime1)/J23,"0")</f>
        <v>953.4118936694985</v>
      </c>
      <c r="M23" s="131">
        <v>78.38</v>
      </c>
      <c r="N23" s="95"/>
      <c r="O23" s="130">
        <f aca="true" t="shared" si="15" ref="O23:O38">IF(M23&gt;0,(1000*MinTime2)/M23,"0")</f>
        <v>914.9017606532279</v>
      </c>
      <c r="P23" s="131">
        <v>71.34</v>
      </c>
      <c r="Q23" s="95"/>
      <c r="R23" s="130">
        <f aca="true" t="shared" si="16" ref="R23:R38">IF(P23&gt;0,(1000*MinTime3)/P23,"0")</f>
        <v>877.7684328567423</v>
      </c>
      <c r="S23" s="131">
        <v>71.1</v>
      </c>
      <c r="T23" s="95"/>
      <c r="U23" s="130">
        <f aca="true" t="shared" si="17" ref="U23:U38">IF(S23&gt;0,(1000*MinTime4)/S23,"0")</f>
        <v>885.5133614627287</v>
      </c>
      <c r="V23" s="131"/>
      <c r="W23" s="95"/>
      <c r="X23" s="130" t="str">
        <f aca="true" t="shared" si="18" ref="X23:X38">IF(V23&gt;0,(1000*MinTime5)/V23,"0")</f>
        <v>0</v>
      </c>
      <c r="Y23" s="131"/>
      <c r="Z23" s="95"/>
      <c r="AA23" s="130" t="str">
        <f aca="true" t="shared" si="19" ref="AA23:AA38">IF(Y23&gt;0,(1000*MinTime6)/Y23,"0")</f>
        <v>0</v>
      </c>
      <c r="AB23" s="131"/>
      <c r="AC23" s="95"/>
      <c r="AD23" s="130" t="str">
        <f aca="true" t="shared" si="20" ref="AD23:AD38">IF(AB23&gt;0,(1000*MinTime7)/AB23,"0")</f>
        <v>0</v>
      </c>
      <c r="AE23" s="131"/>
      <c r="AF23" s="95"/>
      <c r="AG23" s="130" t="str">
        <f aca="true" t="shared" si="21" ref="AG23:AG38">IF(AE23&gt;0,(1000*MinTime8)/AE23,"0")</f>
        <v>0</v>
      </c>
      <c r="AH23" s="131"/>
      <c r="AI23" s="95"/>
      <c r="AJ23" s="130" t="str">
        <f aca="true" t="shared" si="22" ref="AJ23:AJ38">IF(AH23&gt;0,(1000*MinTime9)/AH23,"0")</f>
        <v>0</v>
      </c>
      <c r="AK23" s="131"/>
      <c r="AL23" s="95"/>
      <c r="AM23" s="130" t="str">
        <f aca="true" t="shared" si="23" ref="AM23:AM38">IF(AK23&gt;0,(1000*MinTime10)/AK23,"0")</f>
        <v>0</v>
      </c>
      <c r="AO23" s="56">
        <f t="shared" si="7"/>
        <v>10</v>
      </c>
      <c r="AP23" s="84"/>
    </row>
    <row r="24" spans="1:42" ht="19.5" customHeight="1">
      <c r="A24" s="72"/>
      <c r="B24" s="125">
        <f>B23+1</f>
        <v>11</v>
      </c>
      <c r="C24" s="126" t="s">
        <v>68</v>
      </c>
      <c r="D24" s="127" t="s">
        <v>39</v>
      </c>
      <c r="E24" s="128"/>
      <c r="F24" s="32">
        <f t="shared" si="0"/>
        <v>74.7525</v>
      </c>
      <c r="G24" s="33">
        <f t="shared" si="1"/>
        <v>2752.370142390262</v>
      </c>
      <c r="H24" s="34">
        <f t="shared" si="2"/>
        <v>16</v>
      </c>
      <c r="I24" s="14"/>
      <c r="J24" s="129">
        <v>74.72</v>
      </c>
      <c r="K24" s="95"/>
      <c r="L24" s="130">
        <f t="shared" si="14"/>
        <v>931.2098501070664</v>
      </c>
      <c r="M24" s="131">
        <v>86.36</v>
      </c>
      <c r="N24" s="95"/>
      <c r="O24" s="130">
        <f t="shared" si="15"/>
        <v>830.3612783696155</v>
      </c>
      <c r="P24" s="131">
        <v>68.08</v>
      </c>
      <c r="Q24" s="95"/>
      <c r="R24" s="130">
        <f t="shared" si="16"/>
        <v>919.8002350176264</v>
      </c>
      <c r="S24" s="131">
        <v>69.85</v>
      </c>
      <c r="T24" s="95"/>
      <c r="U24" s="130">
        <f t="shared" si="17"/>
        <v>901.3600572655691</v>
      </c>
      <c r="V24" s="131"/>
      <c r="W24" s="95"/>
      <c r="X24" s="130" t="str">
        <f t="shared" si="18"/>
        <v>0</v>
      </c>
      <c r="Y24" s="131"/>
      <c r="Z24" s="95"/>
      <c r="AA24" s="130" t="str">
        <f t="shared" si="19"/>
        <v>0</v>
      </c>
      <c r="AB24" s="131"/>
      <c r="AC24" s="95"/>
      <c r="AD24" s="130" t="str">
        <f t="shared" si="20"/>
        <v>0</v>
      </c>
      <c r="AE24" s="131"/>
      <c r="AF24" s="95"/>
      <c r="AG24" s="130" t="str">
        <f t="shared" si="21"/>
        <v>0</v>
      </c>
      <c r="AH24" s="131"/>
      <c r="AI24" s="95"/>
      <c r="AJ24" s="130" t="str">
        <f t="shared" si="22"/>
        <v>0</v>
      </c>
      <c r="AK24" s="131"/>
      <c r="AL24" s="95"/>
      <c r="AM24" s="130" t="str">
        <f t="shared" si="23"/>
        <v>0</v>
      </c>
      <c r="AO24" s="56">
        <f t="shared" si="7"/>
        <v>11</v>
      </c>
      <c r="AP24" s="84"/>
    </row>
    <row r="25" spans="1:42" ht="19.5" customHeight="1" thickBot="1">
      <c r="A25" s="72"/>
      <c r="B25" s="139">
        <v>10</v>
      </c>
      <c r="C25" s="132" t="s">
        <v>47</v>
      </c>
      <c r="D25" s="133" t="s">
        <v>44</v>
      </c>
      <c r="E25" s="134"/>
      <c r="F25" s="63">
        <f t="shared" si="0"/>
        <v>74.42750000000001</v>
      </c>
      <c r="G25" s="55">
        <f t="shared" si="1"/>
        <v>2712.1803474511944</v>
      </c>
      <c r="H25" s="34">
        <f t="shared" si="2"/>
        <v>17</v>
      </c>
      <c r="I25" s="15"/>
      <c r="J25" s="135">
        <v>73.86</v>
      </c>
      <c r="K25" s="136"/>
      <c r="L25" s="137">
        <f t="shared" si="14"/>
        <v>942.052531816951</v>
      </c>
      <c r="M25" s="138">
        <v>80.36</v>
      </c>
      <c r="N25" s="136"/>
      <c r="O25" s="137">
        <f t="shared" si="15"/>
        <v>892.3593827775012</v>
      </c>
      <c r="P25" s="138">
        <v>71.34</v>
      </c>
      <c r="Q25" s="136"/>
      <c r="R25" s="137">
        <f t="shared" si="16"/>
        <v>877.7684328567423</v>
      </c>
      <c r="S25" s="138">
        <v>72.15</v>
      </c>
      <c r="T25" s="136"/>
      <c r="U25" s="137">
        <f t="shared" si="17"/>
        <v>872.6264726264726</v>
      </c>
      <c r="V25" s="138"/>
      <c r="W25" s="136"/>
      <c r="X25" s="137" t="str">
        <f t="shared" si="18"/>
        <v>0</v>
      </c>
      <c r="Y25" s="138"/>
      <c r="Z25" s="136"/>
      <c r="AA25" s="137" t="str">
        <f t="shared" si="19"/>
        <v>0</v>
      </c>
      <c r="AB25" s="138"/>
      <c r="AC25" s="136"/>
      <c r="AD25" s="137" t="str">
        <f t="shared" si="20"/>
        <v>0</v>
      </c>
      <c r="AE25" s="138"/>
      <c r="AF25" s="136"/>
      <c r="AG25" s="137" t="str">
        <f t="shared" si="21"/>
        <v>0</v>
      </c>
      <c r="AH25" s="138"/>
      <c r="AI25" s="136"/>
      <c r="AJ25" s="137" t="str">
        <f t="shared" si="22"/>
        <v>0</v>
      </c>
      <c r="AK25" s="138"/>
      <c r="AL25" s="136"/>
      <c r="AM25" s="137" t="str">
        <f t="shared" si="23"/>
        <v>0</v>
      </c>
      <c r="AN25" s="136"/>
      <c r="AO25" s="58">
        <f t="shared" si="7"/>
        <v>10</v>
      </c>
      <c r="AP25" s="84"/>
    </row>
    <row r="26" spans="1:42" ht="19.5" customHeight="1">
      <c r="A26" s="72"/>
      <c r="B26" s="125">
        <f>B25+1</f>
        <v>11</v>
      </c>
      <c r="C26" s="126" t="s">
        <v>53</v>
      </c>
      <c r="D26" s="127" t="s">
        <v>39</v>
      </c>
      <c r="E26" s="128"/>
      <c r="F26" s="32">
        <f aca="true" t="shared" si="24" ref="F26:F38">IF(J26&gt;0,(J26+M26+P26+S26+V26+Y26+AB26+AE26+AH26+AK26)/Rounds,"-")</f>
        <v>74.815</v>
      </c>
      <c r="G26" s="33">
        <f t="shared" si="1"/>
        <v>2711.0317719348736</v>
      </c>
      <c r="H26" s="34">
        <f t="shared" si="2"/>
        <v>18</v>
      </c>
      <c r="I26" s="14"/>
      <c r="J26" s="129">
        <v>78.54</v>
      </c>
      <c r="K26" s="95"/>
      <c r="L26" s="130">
        <f t="shared" si="14"/>
        <v>885.9180035650623</v>
      </c>
      <c r="M26" s="131">
        <v>77.2</v>
      </c>
      <c r="N26" s="95"/>
      <c r="O26" s="130">
        <f t="shared" si="15"/>
        <v>928.8860103626943</v>
      </c>
      <c r="P26" s="131">
        <v>73.27</v>
      </c>
      <c r="Q26" s="95"/>
      <c r="R26" s="130">
        <f t="shared" si="16"/>
        <v>854.6471953050362</v>
      </c>
      <c r="S26" s="131">
        <v>70.25</v>
      </c>
      <c r="T26" s="95"/>
      <c r="U26" s="130">
        <f t="shared" si="17"/>
        <v>896.2277580071175</v>
      </c>
      <c r="V26" s="131"/>
      <c r="W26" s="95"/>
      <c r="X26" s="130" t="str">
        <f t="shared" si="18"/>
        <v>0</v>
      </c>
      <c r="Y26" s="131"/>
      <c r="Z26" s="95"/>
      <c r="AA26" s="130" t="str">
        <f t="shared" si="19"/>
        <v>0</v>
      </c>
      <c r="AB26" s="131"/>
      <c r="AC26" s="95"/>
      <c r="AD26" s="130" t="str">
        <f t="shared" si="20"/>
        <v>0</v>
      </c>
      <c r="AE26" s="131"/>
      <c r="AF26" s="95"/>
      <c r="AG26" s="130" t="str">
        <f t="shared" si="21"/>
        <v>0</v>
      </c>
      <c r="AH26" s="131"/>
      <c r="AI26" s="95"/>
      <c r="AJ26" s="130" t="str">
        <f t="shared" si="22"/>
        <v>0</v>
      </c>
      <c r="AK26" s="131"/>
      <c r="AL26" s="95"/>
      <c r="AM26" s="130" t="str">
        <f t="shared" si="23"/>
        <v>0</v>
      </c>
      <c r="AO26" s="56">
        <f t="shared" si="7"/>
        <v>11</v>
      </c>
      <c r="AP26" s="84"/>
    </row>
    <row r="27" spans="1:42" ht="19.5" customHeight="1">
      <c r="A27" s="72"/>
      <c r="B27" s="125">
        <f>B26+1</f>
        <v>12</v>
      </c>
      <c r="C27" s="126" t="s">
        <v>59</v>
      </c>
      <c r="D27" s="127" t="s">
        <v>42</v>
      </c>
      <c r="E27" s="128"/>
      <c r="F27" s="32">
        <f t="shared" si="24"/>
        <v>75.155</v>
      </c>
      <c r="G27" s="33">
        <f t="shared" si="1"/>
        <v>2705.112623411752</v>
      </c>
      <c r="H27" s="34">
        <f t="shared" si="2"/>
        <v>19</v>
      </c>
      <c r="I27" s="14"/>
      <c r="J27" s="129">
        <v>78.69</v>
      </c>
      <c r="K27" s="95"/>
      <c r="L27" s="130">
        <f t="shared" si="14"/>
        <v>884.2292540348202</v>
      </c>
      <c r="M27" s="131">
        <v>81.39</v>
      </c>
      <c r="N27" s="95"/>
      <c r="O27" s="130">
        <f t="shared" si="15"/>
        <v>881.0664700823197</v>
      </c>
      <c r="P27" s="131">
        <v>66.63</v>
      </c>
      <c r="Q27" s="95"/>
      <c r="R27" s="130">
        <f t="shared" si="16"/>
        <v>939.8168992946121</v>
      </c>
      <c r="S27" s="131">
        <v>73.91</v>
      </c>
      <c r="T27" s="95"/>
      <c r="U27" s="130">
        <f t="shared" si="17"/>
        <v>851.8468407522663</v>
      </c>
      <c r="V27" s="131"/>
      <c r="W27" s="95"/>
      <c r="X27" s="130" t="str">
        <f t="shared" si="18"/>
        <v>0</v>
      </c>
      <c r="Y27" s="131"/>
      <c r="Z27" s="95"/>
      <c r="AA27" s="130" t="str">
        <f t="shared" si="19"/>
        <v>0</v>
      </c>
      <c r="AB27" s="131"/>
      <c r="AC27" s="95"/>
      <c r="AD27" s="130" t="str">
        <f t="shared" si="20"/>
        <v>0</v>
      </c>
      <c r="AE27" s="131"/>
      <c r="AF27" s="95"/>
      <c r="AG27" s="130" t="str">
        <f t="shared" si="21"/>
        <v>0</v>
      </c>
      <c r="AH27" s="131"/>
      <c r="AI27" s="95"/>
      <c r="AJ27" s="130" t="str">
        <f t="shared" si="22"/>
        <v>0</v>
      </c>
      <c r="AK27" s="131"/>
      <c r="AL27" s="95"/>
      <c r="AM27" s="130" t="str">
        <f t="shared" si="23"/>
        <v>0</v>
      </c>
      <c r="AO27" s="56">
        <f t="shared" si="7"/>
        <v>12</v>
      </c>
      <c r="AP27" s="84"/>
    </row>
    <row r="28" spans="1:42" ht="19.5" customHeight="1">
      <c r="A28" s="72"/>
      <c r="B28" s="125">
        <v>14</v>
      </c>
      <c r="C28" s="126" t="s">
        <v>81</v>
      </c>
      <c r="D28" s="127" t="s">
        <v>39</v>
      </c>
      <c r="E28" s="128"/>
      <c r="F28" s="32">
        <f t="shared" si="24"/>
        <v>76.365</v>
      </c>
      <c r="G28" s="33">
        <f t="shared" si="1"/>
        <v>2671.5871915508574</v>
      </c>
      <c r="H28" s="34">
        <f t="shared" si="2"/>
        <v>20</v>
      </c>
      <c r="I28" s="14"/>
      <c r="J28" s="129">
        <v>84.06</v>
      </c>
      <c r="K28" s="95"/>
      <c r="L28" s="130">
        <f t="shared" si="14"/>
        <v>827.742088984059</v>
      </c>
      <c r="M28" s="131">
        <v>76.1</v>
      </c>
      <c r="N28" s="95"/>
      <c r="O28" s="130">
        <f t="shared" si="15"/>
        <v>942.3127463863339</v>
      </c>
      <c r="P28" s="131">
        <v>74.03</v>
      </c>
      <c r="Q28" s="95"/>
      <c r="R28" s="130">
        <f t="shared" si="16"/>
        <v>845.8732946102931</v>
      </c>
      <c r="S28" s="131">
        <v>71.27</v>
      </c>
      <c r="T28" s="95"/>
      <c r="U28" s="130">
        <f t="shared" si="17"/>
        <v>883.4011505542304</v>
      </c>
      <c r="V28" s="131"/>
      <c r="W28" s="95"/>
      <c r="X28" s="130" t="str">
        <f t="shared" si="18"/>
        <v>0</v>
      </c>
      <c r="Y28" s="131"/>
      <c r="Z28" s="95"/>
      <c r="AA28" s="130" t="str">
        <f t="shared" si="19"/>
        <v>0</v>
      </c>
      <c r="AB28" s="131"/>
      <c r="AC28" s="95"/>
      <c r="AD28" s="130" t="str">
        <f t="shared" si="20"/>
        <v>0</v>
      </c>
      <c r="AE28" s="131"/>
      <c r="AF28" s="95"/>
      <c r="AG28" s="130" t="str">
        <f t="shared" si="21"/>
        <v>0</v>
      </c>
      <c r="AH28" s="131"/>
      <c r="AI28" s="95"/>
      <c r="AJ28" s="130" t="str">
        <f t="shared" si="22"/>
        <v>0</v>
      </c>
      <c r="AK28" s="131"/>
      <c r="AL28" s="95"/>
      <c r="AM28" s="130" t="str">
        <f t="shared" si="23"/>
        <v>0</v>
      </c>
      <c r="AO28" s="56">
        <f t="shared" si="7"/>
        <v>14</v>
      </c>
      <c r="AP28" s="84"/>
    </row>
    <row r="29" spans="1:42" ht="19.5" customHeight="1">
      <c r="A29" s="72"/>
      <c r="B29" s="125">
        <v>6</v>
      </c>
      <c r="C29" s="126" t="s">
        <v>78</v>
      </c>
      <c r="D29" s="127" t="s">
        <v>39</v>
      </c>
      <c r="E29" s="128"/>
      <c r="F29" s="32">
        <f t="shared" si="24"/>
        <v>78.00999999999999</v>
      </c>
      <c r="G29" s="33">
        <f t="shared" si="1"/>
        <v>2651.9938146433483</v>
      </c>
      <c r="H29" s="34">
        <f t="shared" si="2"/>
        <v>21</v>
      </c>
      <c r="I29" s="14"/>
      <c r="J29" s="129">
        <v>79.71</v>
      </c>
      <c r="K29" s="95"/>
      <c r="L29" s="130">
        <f t="shared" si="14"/>
        <v>872.9143143896626</v>
      </c>
      <c r="M29" s="131">
        <v>79.1</v>
      </c>
      <c r="N29" s="95"/>
      <c r="O29" s="130">
        <f t="shared" si="15"/>
        <v>906.573957016435</v>
      </c>
      <c r="P29" s="131">
        <v>81.07</v>
      </c>
      <c r="Q29" s="95"/>
      <c r="R29" s="130">
        <f t="shared" si="16"/>
        <v>772.4188972492908</v>
      </c>
      <c r="S29" s="131">
        <v>72.16</v>
      </c>
      <c r="T29" s="95"/>
      <c r="U29" s="130">
        <f t="shared" si="17"/>
        <v>872.5055432372505</v>
      </c>
      <c r="V29" s="131"/>
      <c r="W29" s="95"/>
      <c r="X29" s="130" t="str">
        <f t="shared" si="18"/>
        <v>0</v>
      </c>
      <c r="Y29" s="131"/>
      <c r="Z29" s="95"/>
      <c r="AA29" s="130" t="str">
        <f t="shared" si="19"/>
        <v>0</v>
      </c>
      <c r="AB29" s="131"/>
      <c r="AC29" s="95"/>
      <c r="AD29" s="130" t="str">
        <f t="shared" si="20"/>
        <v>0</v>
      </c>
      <c r="AE29" s="131"/>
      <c r="AF29" s="95"/>
      <c r="AG29" s="130" t="str">
        <f t="shared" si="21"/>
        <v>0</v>
      </c>
      <c r="AH29" s="131"/>
      <c r="AI29" s="95"/>
      <c r="AJ29" s="130" t="str">
        <f t="shared" si="22"/>
        <v>0</v>
      </c>
      <c r="AK29" s="131"/>
      <c r="AL29" s="95"/>
      <c r="AM29" s="130" t="str">
        <f t="shared" si="23"/>
        <v>0</v>
      </c>
      <c r="AO29" s="56">
        <f t="shared" si="7"/>
        <v>6</v>
      </c>
      <c r="AP29" s="84"/>
    </row>
    <row r="30" spans="1:42" ht="19.5" customHeight="1" thickBot="1">
      <c r="A30" s="72"/>
      <c r="B30" s="139">
        <f>B29+1</f>
        <v>7</v>
      </c>
      <c r="C30" s="132" t="s">
        <v>74</v>
      </c>
      <c r="D30" s="133" t="s">
        <v>42</v>
      </c>
      <c r="E30" s="134"/>
      <c r="F30" s="18">
        <f t="shared" si="24"/>
        <v>78.4275</v>
      </c>
      <c r="G30" s="55">
        <f t="shared" si="1"/>
        <v>2637.353931152837</v>
      </c>
      <c r="H30" s="34">
        <f t="shared" si="2"/>
        <v>22</v>
      </c>
      <c r="I30" s="15"/>
      <c r="J30" s="135">
        <v>81.72</v>
      </c>
      <c r="K30" s="136"/>
      <c r="L30" s="137">
        <f t="shared" si="14"/>
        <v>851.443954968184</v>
      </c>
      <c r="M30" s="138">
        <v>76.24</v>
      </c>
      <c r="N30" s="136"/>
      <c r="O30" s="137">
        <f t="shared" si="15"/>
        <v>940.582371458552</v>
      </c>
      <c r="P30" s="138">
        <v>81.27</v>
      </c>
      <c r="Q30" s="136"/>
      <c r="R30" s="137">
        <f t="shared" si="16"/>
        <v>770.5180263319799</v>
      </c>
      <c r="S30" s="138">
        <v>74.48</v>
      </c>
      <c r="T30" s="136"/>
      <c r="U30" s="137">
        <f t="shared" si="17"/>
        <v>845.327604726101</v>
      </c>
      <c r="V30" s="138"/>
      <c r="W30" s="136"/>
      <c r="X30" s="137" t="str">
        <f t="shared" si="18"/>
        <v>0</v>
      </c>
      <c r="Y30" s="138"/>
      <c r="Z30" s="136"/>
      <c r="AA30" s="137" t="str">
        <f t="shared" si="19"/>
        <v>0</v>
      </c>
      <c r="AB30" s="138"/>
      <c r="AC30" s="136"/>
      <c r="AD30" s="137" t="str">
        <f t="shared" si="20"/>
        <v>0</v>
      </c>
      <c r="AE30" s="138"/>
      <c r="AF30" s="136"/>
      <c r="AG30" s="137" t="str">
        <f t="shared" si="21"/>
        <v>0</v>
      </c>
      <c r="AH30" s="138"/>
      <c r="AI30" s="136"/>
      <c r="AJ30" s="137" t="str">
        <f t="shared" si="22"/>
        <v>0</v>
      </c>
      <c r="AK30" s="138"/>
      <c r="AL30" s="136"/>
      <c r="AM30" s="137" t="str">
        <f t="shared" si="23"/>
        <v>0</v>
      </c>
      <c r="AN30" s="136"/>
      <c r="AO30" s="58">
        <f t="shared" si="7"/>
        <v>7</v>
      </c>
      <c r="AP30" s="84"/>
    </row>
    <row r="31" spans="1:42" ht="19.5" customHeight="1">
      <c r="A31" s="72"/>
      <c r="B31" s="125">
        <f>B30+1</f>
        <v>8</v>
      </c>
      <c r="C31" s="126" t="s">
        <v>55</v>
      </c>
      <c r="D31" s="127" t="s">
        <v>44</v>
      </c>
      <c r="E31" s="128"/>
      <c r="F31" s="32">
        <f t="shared" si="24"/>
        <v>77.7525</v>
      </c>
      <c r="G31" s="33">
        <f t="shared" si="1"/>
        <v>2627.1473337581997</v>
      </c>
      <c r="H31" s="34">
        <f t="shared" si="2"/>
        <v>23</v>
      </c>
      <c r="I31" s="14"/>
      <c r="J31" s="129">
        <v>81.26</v>
      </c>
      <c r="K31" s="95"/>
      <c r="L31" s="130">
        <f t="shared" si="14"/>
        <v>856.2638444499138</v>
      </c>
      <c r="M31" s="131">
        <v>81.04</v>
      </c>
      <c r="N31" s="95"/>
      <c r="O31" s="130">
        <f t="shared" si="15"/>
        <v>884.8716683119446</v>
      </c>
      <c r="P31" s="131">
        <v>77.65</v>
      </c>
      <c r="Q31" s="95"/>
      <c r="R31" s="130">
        <f t="shared" si="16"/>
        <v>806.4391500321957</v>
      </c>
      <c r="S31" s="131">
        <v>71.06</v>
      </c>
      <c r="T31" s="95"/>
      <c r="U31" s="130">
        <f t="shared" si="17"/>
        <v>886.011820996341</v>
      </c>
      <c r="V31" s="131"/>
      <c r="W31" s="95"/>
      <c r="X31" s="130" t="str">
        <f t="shared" si="18"/>
        <v>0</v>
      </c>
      <c r="Y31" s="131"/>
      <c r="Z31" s="95"/>
      <c r="AA31" s="130" t="str">
        <f t="shared" si="19"/>
        <v>0</v>
      </c>
      <c r="AB31" s="131"/>
      <c r="AC31" s="95"/>
      <c r="AD31" s="130" t="str">
        <f t="shared" si="20"/>
        <v>0</v>
      </c>
      <c r="AE31" s="131"/>
      <c r="AF31" s="95"/>
      <c r="AG31" s="130" t="str">
        <f t="shared" si="21"/>
        <v>0</v>
      </c>
      <c r="AH31" s="131"/>
      <c r="AI31" s="95"/>
      <c r="AJ31" s="130" t="str">
        <f t="shared" si="22"/>
        <v>0</v>
      </c>
      <c r="AK31" s="131"/>
      <c r="AL31" s="95"/>
      <c r="AM31" s="130" t="str">
        <f t="shared" si="23"/>
        <v>0</v>
      </c>
      <c r="AO31" s="56">
        <f t="shared" si="7"/>
        <v>8</v>
      </c>
      <c r="AP31" s="84"/>
    </row>
    <row r="32" spans="1:43" ht="19.5" customHeight="1" thickBot="1">
      <c r="A32" s="72"/>
      <c r="B32" s="125">
        <f>B31+1</f>
        <v>9</v>
      </c>
      <c r="C32" s="126" t="s">
        <v>65</v>
      </c>
      <c r="D32" s="127" t="s">
        <v>39</v>
      </c>
      <c r="E32" s="128"/>
      <c r="F32" s="32">
        <f t="shared" si="24"/>
        <v>78.3675</v>
      </c>
      <c r="G32" s="33">
        <f t="shared" si="1"/>
        <v>2590.851695429701</v>
      </c>
      <c r="H32" s="34">
        <f t="shared" si="2"/>
        <v>24</v>
      </c>
      <c r="I32" s="14"/>
      <c r="J32" s="129">
        <v>76.97</v>
      </c>
      <c r="K32" s="95"/>
      <c r="L32" s="130">
        <f t="shared" si="14"/>
        <v>903.9885669741458</v>
      </c>
      <c r="M32" s="131">
        <v>85.13</v>
      </c>
      <c r="N32" s="95"/>
      <c r="O32" s="130">
        <f t="shared" si="15"/>
        <v>842.3587454481382</v>
      </c>
      <c r="P32" s="131">
        <v>74.15</v>
      </c>
      <c r="Q32" s="95"/>
      <c r="R32" s="130">
        <f t="shared" si="16"/>
        <v>844.5043830074173</v>
      </c>
      <c r="S32" s="131">
        <v>77.22</v>
      </c>
      <c r="T32" s="95"/>
      <c r="U32" s="130">
        <f t="shared" si="17"/>
        <v>815.3328153328154</v>
      </c>
      <c r="V32" s="131"/>
      <c r="W32" s="95"/>
      <c r="X32" s="130" t="str">
        <f t="shared" si="18"/>
        <v>0</v>
      </c>
      <c r="Y32" s="131"/>
      <c r="Z32" s="95"/>
      <c r="AA32" s="130" t="str">
        <f t="shared" si="19"/>
        <v>0</v>
      </c>
      <c r="AB32" s="131"/>
      <c r="AC32" s="95"/>
      <c r="AD32" s="130" t="str">
        <f t="shared" si="20"/>
        <v>0</v>
      </c>
      <c r="AE32" s="131"/>
      <c r="AF32" s="95"/>
      <c r="AG32" s="130" t="str">
        <f t="shared" si="21"/>
        <v>0</v>
      </c>
      <c r="AH32" s="131"/>
      <c r="AI32" s="95"/>
      <c r="AJ32" s="130" t="str">
        <f t="shared" si="22"/>
        <v>0</v>
      </c>
      <c r="AK32" s="131"/>
      <c r="AL32" s="95"/>
      <c r="AM32" s="130" t="str">
        <f t="shared" si="23"/>
        <v>0</v>
      </c>
      <c r="AO32" s="56">
        <f t="shared" si="7"/>
        <v>9</v>
      </c>
      <c r="AP32" s="84"/>
      <c r="AQ32" s="140"/>
    </row>
    <row r="33" spans="1:42" ht="19.5" customHeight="1">
      <c r="A33" s="72"/>
      <c r="B33" s="125">
        <f>B32+1</f>
        <v>10</v>
      </c>
      <c r="C33" s="126" t="s">
        <v>69</v>
      </c>
      <c r="D33" s="127" t="s">
        <v>39</v>
      </c>
      <c r="E33" s="128"/>
      <c r="F33" s="32">
        <f t="shared" si="24"/>
        <v>78.58</v>
      </c>
      <c r="G33" s="33">
        <f t="shared" si="1"/>
        <v>2589.673103018582</v>
      </c>
      <c r="H33" s="34">
        <f t="shared" si="2"/>
        <v>25</v>
      </c>
      <c r="I33" s="14"/>
      <c r="J33" s="129">
        <v>79.85</v>
      </c>
      <c r="K33" s="95"/>
      <c r="L33" s="130">
        <f t="shared" si="14"/>
        <v>871.3838447088291</v>
      </c>
      <c r="M33" s="131">
        <v>88.16</v>
      </c>
      <c r="N33" s="95"/>
      <c r="O33" s="130">
        <f t="shared" si="15"/>
        <v>813.407441016334</v>
      </c>
      <c r="P33" s="131">
        <v>70.78</v>
      </c>
      <c r="Q33" s="95"/>
      <c r="R33" s="130">
        <f t="shared" si="16"/>
        <v>884.7131958180277</v>
      </c>
      <c r="S33" s="131">
        <v>75.53</v>
      </c>
      <c r="T33" s="95"/>
      <c r="U33" s="130">
        <f t="shared" si="17"/>
        <v>833.5760624917251</v>
      </c>
      <c r="V33" s="131"/>
      <c r="W33" s="95"/>
      <c r="X33" s="130" t="str">
        <f t="shared" si="18"/>
        <v>0</v>
      </c>
      <c r="Y33" s="131"/>
      <c r="Z33" s="95"/>
      <c r="AA33" s="130" t="str">
        <f t="shared" si="19"/>
        <v>0</v>
      </c>
      <c r="AB33" s="131"/>
      <c r="AC33" s="95"/>
      <c r="AD33" s="130" t="str">
        <f t="shared" si="20"/>
        <v>0</v>
      </c>
      <c r="AE33" s="131"/>
      <c r="AF33" s="95"/>
      <c r="AG33" s="130" t="str">
        <f t="shared" si="21"/>
        <v>0</v>
      </c>
      <c r="AH33" s="131"/>
      <c r="AI33" s="95"/>
      <c r="AJ33" s="130" t="str">
        <f t="shared" si="22"/>
        <v>0</v>
      </c>
      <c r="AK33" s="131"/>
      <c r="AL33" s="95"/>
      <c r="AM33" s="130" t="str">
        <f t="shared" si="23"/>
        <v>0</v>
      </c>
      <c r="AO33" s="56">
        <f t="shared" si="7"/>
        <v>10</v>
      </c>
      <c r="AP33" s="84"/>
    </row>
    <row r="34" spans="1:42" ht="19.5" customHeight="1">
      <c r="A34" s="72"/>
      <c r="B34" s="125">
        <v>2</v>
      </c>
      <c r="C34" s="126" t="s">
        <v>40</v>
      </c>
      <c r="D34" s="127" t="s">
        <v>39</v>
      </c>
      <c r="E34" s="128"/>
      <c r="F34" s="32">
        <f t="shared" si="24"/>
        <v>80.20249999999999</v>
      </c>
      <c r="G34" s="33">
        <f t="shared" si="1"/>
        <v>2586.885400249198</v>
      </c>
      <c r="H34" s="34">
        <f t="shared" si="2"/>
        <v>26</v>
      </c>
      <c r="I34" s="14"/>
      <c r="J34" s="129">
        <v>79.6</v>
      </c>
      <c r="K34" s="95"/>
      <c r="L34" s="130">
        <f t="shared" si="14"/>
        <v>874.1206030150754</v>
      </c>
      <c r="M34" s="131">
        <v>94.5</v>
      </c>
      <c r="N34" s="95"/>
      <c r="O34" s="130">
        <f t="shared" si="15"/>
        <v>758.8359788359788</v>
      </c>
      <c r="P34" s="131">
        <v>74.86</v>
      </c>
      <c r="Q34" s="95"/>
      <c r="R34" s="130">
        <f t="shared" si="16"/>
        <v>836.4947902751803</v>
      </c>
      <c r="S34" s="131">
        <v>71.85</v>
      </c>
      <c r="T34" s="95"/>
      <c r="U34" s="130">
        <f t="shared" si="17"/>
        <v>876.2700069589423</v>
      </c>
      <c r="V34" s="131"/>
      <c r="W34" s="95"/>
      <c r="X34" s="130" t="str">
        <f t="shared" si="18"/>
        <v>0</v>
      </c>
      <c r="Y34" s="131"/>
      <c r="Z34" s="95"/>
      <c r="AA34" s="130" t="str">
        <f t="shared" si="19"/>
        <v>0</v>
      </c>
      <c r="AB34" s="131"/>
      <c r="AC34" s="95"/>
      <c r="AD34" s="130" t="str">
        <f t="shared" si="20"/>
        <v>0</v>
      </c>
      <c r="AE34" s="131"/>
      <c r="AF34" s="95"/>
      <c r="AG34" s="130" t="str">
        <f t="shared" si="21"/>
        <v>0</v>
      </c>
      <c r="AH34" s="131"/>
      <c r="AI34" s="95"/>
      <c r="AJ34" s="130" t="str">
        <f t="shared" si="22"/>
        <v>0</v>
      </c>
      <c r="AK34" s="131"/>
      <c r="AL34" s="95"/>
      <c r="AM34" s="130" t="str">
        <f t="shared" si="23"/>
        <v>0</v>
      </c>
      <c r="AO34" s="56">
        <f t="shared" si="7"/>
        <v>2</v>
      </c>
      <c r="AP34" s="84"/>
    </row>
    <row r="35" spans="1:42" ht="19.5" customHeight="1" thickBot="1">
      <c r="A35" s="72"/>
      <c r="B35" s="139">
        <v>4</v>
      </c>
      <c r="C35" s="132" t="s">
        <v>43</v>
      </c>
      <c r="D35" s="133" t="s">
        <v>44</v>
      </c>
      <c r="E35" s="134"/>
      <c r="F35" s="18">
        <f t="shared" si="24"/>
        <v>79.07</v>
      </c>
      <c r="G35" s="55">
        <f t="shared" si="1"/>
        <v>2583.037552033281</v>
      </c>
      <c r="H35" s="34">
        <f t="shared" si="2"/>
        <v>27</v>
      </c>
      <c r="I35" s="15"/>
      <c r="J35" s="135">
        <v>79.73</v>
      </c>
      <c r="K35" s="136"/>
      <c r="L35" s="137">
        <f t="shared" si="14"/>
        <v>872.6953467954346</v>
      </c>
      <c r="M35" s="138">
        <v>80.99</v>
      </c>
      <c r="N35" s="136"/>
      <c r="O35" s="137">
        <f t="shared" si="15"/>
        <v>885.4179528336832</v>
      </c>
      <c r="P35" s="138">
        <v>75.91</v>
      </c>
      <c r="Q35" s="136"/>
      <c r="R35" s="137">
        <f t="shared" si="16"/>
        <v>824.9242524041629</v>
      </c>
      <c r="S35" s="138">
        <v>79.65</v>
      </c>
      <c r="T35" s="136"/>
      <c r="U35" s="137">
        <f t="shared" si="17"/>
        <v>790.4582548650345</v>
      </c>
      <c r="V35" s="138"/>
      <c r="W35" s="136"/>
      <c r="X35" s="137" t="str">
        <f t="shared" si="18"/>
        <v>0</v>
      </c>
      <c r="Y35" s="138"/>
      <c r="Z35" s="136"/>
      <c r="AA35" s="137" t="str">
        <f t="shared" si="19"/>
        <v>0</v>
      </c>
      <c r="AB35" s="138"/>
      <c r="AC35" s="136"/>
      <c r="AD35" s="137" t="str">
        <f t="shared" si="20"/>
        <v>0</v>
      </c>
      <c r="AE35" s="138"/>
      <c r="AF35" s="136"/>
      <c r="AG35" s="137" t="str">
        <f t="shared" si="21"/>
        <v>0</v>
      </c>
      <c r="AH35" s="138"/>
      <c r="AI35" s="136"/>
      <c r="AJ35" s="137" t="str">
        <f t="shared" si="22"/>
        <v>0</v>
      </c>
      <c r="AK35" s="138"/>
      <c r="AL35" s="136"/>
      <c r="AM35" s="137" t="str">
        <f t="shared" si="23"/>
        <v>0</v>
      </c>
      <c r="AN35" s="136"/>
      <c r="AO35" s="58">
        <f t="shared" si="7"/>
        <v>4</v>
      </c>
      <c r="AP35" s="84"/>
    </row>
    <row r="36" spans="1:42" ht="19.5" customHeight="1">
      <c r="A36" s="72"/>
      <c r="B36" s="125">
        <f>B35+1</f>
        <v>5</v>
      </c>
      <c r="C36" s="126" t="s">
        <v>84</v>
      </c>
      <c r="D36" s="127" t="s">
        <v>42</v>
      </c>
      <c r="E36" s="128"/>
      <c r="F36" s="32">
        <f t="shared" si="24"/>
        <v>79.2875</v>
      </c>
      <c r="G36" s="33">
        <f t="shared" si="1"/>
        <v>2559.4630666842945</v>
      </c>
      <c r="H36" s="34">
        <f t="shared" si="2"/>
        <v>28</v>
      </c>
      <c r="I36" s="14"/>
      <c r="J36" s="129">
        <v>77.68</v>
      </c>
      <c r="K36" s="95"/>
      <c r="L36" s="130">
        <f t="shared" si="14"/>
        <v>895.7260556127702</v>
      </c>
      <c r="M36" s="131">
        <v>87.5</v>
      </c>
      <c r="N36" s="95"/>
      <c r="O36" s="130">
        <f t="shared" si="15"/>
        <v>819.5428571428571</v>
      </c>
      <c r="P36" s="131">
        <v>77.39</v>
      </c>
      <c r="Q36" s="95"/>
      <c r="R36" s="130">
        <f t="shared" si="16"/>
        <v>809.1484687944179</v>
      </c>
      <c r="S36" s="131">
        <v>74.58</v>
      </c>
      <c r="T36" s="95"/>
      <c r="U36" s="130">
        <f t="shared" si="17"/>
        <v>844.1941539286672</v>
      </c>
      <c r="V36" s="131"/>
      <c r="W36" s="95"/>
      <c r="X36" s="130" t="str">
        <f t="shared" si="18"/>
        <v>0</v>
      </c>
      <c r="Y36" s="131"/>
      <c r="Z36" s="95"/>
      <c r="AA36" s="130" t="str">
        <f t="shared" si="19"/>
        <v>0</v>
      </c>
      <c r="AB36" s="131"/>
      <c r="AC36" s="95"/>
      <c r="AD36" s="130" t="str">
        <f t="shared" si="20"/>
        <v>0</v>
      </c>
      <c r="AE36" s="131"/>
      <c r="AF36" s="95"/>
      <c r="AG36" s="130" t="str">
        <f t="shared" si="21"/>
        <v>0</v>
      </c>
      <c r="AH36" s="131"/>
      <c r="AI36" s="95"/>
      <c r="AJ36" s="130" t="str">
        <f t="shared" si="22"/>
        <v>0</v>
      </c>
      <c r="AK36" s="131"/>
      <c r="AL36" s="95"/>
      <c r="AM36" s="130" t="str">
        <f t="shared" si="23"/>
        <v>0</v>
      </c>
      <c r="AO36" s="56">
        <f t="shared" si="7"/>
        <v>5</v>
      </c>
      <c r="AP36" s="84"/>
    </row>
    <row r="37" spans="1:42" ht="19.5" customHeight="1">
      <c r="A37" s="72"/>
      <c r="B37" s="125">
        <v>9</v>
      </c>
      <c r="C37" s="126" t="s">
        <v>79</v>
      </c>
      <c r="D37" s="127" t="s">
        <v>39</v>
      </c>
      <c r="E37" s="128"/>
      <c r="F37" s="32">
        <f t="shared" si="24"/>
        <v>80.0475</v>
      </c>
      <c r="G37" s="33">
        <f t="shared" si="1"/>
        <v>2557.577495561701</v>
      </c>
      <c r="H37" s="34">
        <f t="shared" si="2"/>
        <v>29</v>
      </c>
      <c r="I37" s="14"/>
      <c r="J37" s="129">
        <v>78.84</v>
      </c>
      <c r="K37" s="95"/>
      <c r="L37" s="130">
        <f t="shared" si="14"/>
        <v>882.546930492136</v>
      </c>
      <c r="M37" s="131">
        <v>82.11</v>
      </c>
      <c r="N37" s="95"/>
      <c r="O37" s="130">
        <f t="shared" si="15"/>
        <v>873.3406406040677</v>
      </c>
      <c r="P37" s="131">
        <v>78.11</v>
      </c>
      <c r="Q37" s="95"/>
      <c r="R37" s="130">
        <f t="shared" si="16"/>
        <v>801.6899244654974</v>
      </c>
      <c r="S37" s="131">
        <v>81.13</v>
      </c>
      <c r="T37" s="95"/>
      <c r="U37" s="130">
        <f t="shared" si="17"/>
        <v>776.0384567977321</v>
      </c>
      <c r="V37" s="131"/>
      <c r="W37" s="95"/>
      <c r="X37" s="130" t="str">
        <f t="shared" si="18"/>
        <v>0</v>
      </c>
      <c r="Y37" s="131"/>
      <c r="Z37" s="95"/>
      <c r="AA37" s="130" t="str">
        <f t="shared" si="19"/>
        <v>0</v>
      </c>
      <c r="AB37" s="131"/>
      <c r="AC37" s="95"/>
      <c r="AD37" s="130" t="str">
        <f t="shared" si="20"/>
        <v>0</v>
      </c>
      <c r="AE37" s="131"/>
      <c r="AF37" s="95"/>
      <c r="AG37" s="130" t="str">
        <f t="shared" si="21"/>
        <v>0</v>
      </c>
      <c r="AH37" s="131"/>
      <c r="AI37" s="95"/>
      <c r="AJ37" s="130" t="str">
        <f t="shared" si="22"/>
        <v>0</v>
      </c>
      <c r="AK37" s="131"/>
      <c r="AL37" s="95"/>
      <c r="AM37" s="130" t="str">
        <f t="shared" si="23"/>
        <v>0</v>
      </c>
      <c r="AO37" s="56">
        <f t="shared" si="7"/>
        <v>9</v>
      </c>
      <c r="AP37" s="84"/>
    </row>
    <row r="38" spans="1:42" ht="19.5" customHeight="1">
      <c r="A38" s="72"/>
      <c r="B38" s="125">
        <v>7</v>
      </c>
      <c r="C38" s="126" t="s">
        <v>45</v>
      </c>
      <c r="D38" s="127" t="s">
        <v>39</v>
      </c>
      <c r="E38" s="128"/>
      <c r="F38" s="32">
        <f t="shared" si="24"/>
        <v>79.995</v>
      </c>
      <c r="G38" s="33">
        <f t="shared" si="1"/>
        <v>2536.4770902276114</v>
      </c>
      <c r="H38" s="34">
        <f t="shared" si="2"/>
        <v>30</v>
      </c>
      <c r="I38" s="14"/>
      <c r="J38" s="129">
        <v>85.5</v>
      </c>
      <c r="K38" s="95"/>
      <c r="L38" s="130">
        <f t="shared" si="14"/>
        <v>813.8011695906433</v>
      </c>
      <c r="M38" s="131">
        <v>78.75</v>
      </c>
      <c r="N38" s="95"/>
      <c r="O38" s="130">
        <f t="shared" si="15"/>
        <v>910.6031746031746</v>
      </c>
      <c r="P38" s="131">
        <v>78.2</v>
      </c>
      <c r="Q38" s="95"/>
      <c r="R38" s="130">
        <f t="shared" si="16"/>
        <v>800.7672634271099</v>
      </c>
      <c r="S38" s="131">
        <v>77.53</v>
      </c>
      <c r="T38" s="95"/>
      <c r="U38" s="130">
        <f t="shared" si="17"/>
        <v>812.0727460337934</v>
      </c>
      <c r="V38" s="131"/>
      <c r="W38" s="95"/>
      <c r="X38" s="130" t="str">
        <f t="shared" si="18"/>
        <v>0</v>
      </c>
      <c r="Y38" s="131"/>
      <c r="Z38" s="95"/>
      <c r="AA38" s="130" t="str">
        <f t="shared" si="19"/>
        <v>0</v>
      </c>
      <c r="AB38" s="131"/>
      <c r="AC38" s="95"/>
      <c r="AD38" s="130" t="str">
        <f t="shared" si="20"/>
        <v>0</v>
      </c>
      <c r="AE38" s="131"/>
      <c r="AF38" s="95"/>
      <c r="AG38" s="130" t="str">
        <f t="shared" si="21"/>
        <v>0</v>
      </c>
      <c r="AH38" s="131"/>
      <c r="AI38" s="95"/>
      <c r="AJ38" s="130" t="str">
        <f t="shared" si="22"/>
        <v>0</v>
      </c>
      <c r="AK38" s="131"/>
      <c r="AL38" s="95"/>
      <c r="AM38" s="130" t="str">
        <f t="shared" si="23"/>
        <v>0</v>
      </c>
      <c r="AO38" s="56">
        <f t="shared" si="7"/>
        <v>7</v>
      </c>
      <c r="AP38" s="84"/>
    </row>
    <row r="39" spans="1:42" ht="19.5" customHeight="1">
      <c r="A39" s="72"/>
      <c r="B39" s="125">
        <f>B38+1</f>
        <v>8</v>
      </c>
      <c r="C39" s="126" t="s">
        <v>72</v>
      </c>
      <c r="D39" s="127" t="s">
        <v>42</v>
      </c>
      <c r="E39" s="128"/>
      <c r="F39" s="32">
        <f aca="true" t="shared" si="25" ref="F39:F51">IF(J39&gt;0,(J39+M39+P39+S39+V39+Y39+AB39+AE39+AH39+AK39)/Rounds,"-")</f>
        <v>83.995</v>
      </c>
      <c r="G39" s="33">
        <f t="shared" si="1"/>
        <v>2511.7619625210646</v>
      </c>
      <c r="H39" s="34">
        <f t="shared" si="2"/>
        <v>31</v>
      </c>
      <c r="I39" s="14"/>
      <c r="J39" s="129">
        <v>79.27</v>
      </c>
      <c r="K39" s="95"/>
      <c r="L39" s="130">
        <f aca="true" t="shared" si="26" ref="L39:L51">IF(J39&gt;0,(1000*MinTime1)/J39,"0")</f>
        <v>877.7595559480258</v>
      </c>
      <c r="M39" s="131">
        <v>82.45</v>
      </c>
      <c r="N39" s="95"/>
      <c r="O39" s="130">
        <f aca="true" t="shared" si="27" ref="O39:O51">IF(M39&gt;0,(1000*MinTime2)/M39,"0")</f>
        <v>869.7392359005457</v>
      </c>
      <c r="P39" s="131">
        <v>91.88</v>
      </c>
      <c r="Q39" s="95"/>
      <c r="R39" s="130">
        <f aca="true" t="shared" si="28" ref="R39:R51">IF(P39&gt;0,(1000*MinTime3)/P39,"0")</f>
        <v>681.5411406181977</v>
      </c>
      <c r="S39" s="131">
        <v>82.38</v>
      </c>
      <c r="T39" s="95"/>
      <c r="U39" s="130">
        <f aca="true" t="shared" si="29" ref="U39:U51">IF(S39&gt;0,(1000*MinTime4)/S39,"0")</f>
        <v>764.2631706724934</v>
      </c>
      <c r="V39" s="131"/>
      <c r="W39" s="95"/>
      <c r="X39" s="130" t="str">
        <f aca="true" t="shared" si="30" ref="X39:X51">IF(V39&gt;0,(1000*MinTime5)/V39,"0")</f>
        <v>0</v>
      </c>
      <c r="Y39" s="131"/>
      <c r="Z39" s="95"/>
      <c r="AA39" s="130" t="str">
        <f aca="true" t="shared" si="31" ref="AA39:AA51">IF(Y39&gt;0,(1000*MinTime6)/Y39,"0")</f>
        <v>0</v>
      </c>
      <c r="AB39" s="131"/>
      <c r="AC39" s="95"/>
      <c r="AD39" s="130" t="str">
        <f aca="true" t="shared" si="32" ref="AD39:AD51">IF(AB39&gt;0,(1000*MinTime7)/AB39,"0")</f>
        <v>0</v>
      </c>
      <c r="AE39" s="131"/>
      <c r="AF39" s="95"/>
      <c r="AG39" s="130" t="str">
        <f aca="true" t="shared" si="33" ref="AG39:AG51">IF(AE39&gt;0,(1000*MinTime8)/AE39,"0")</f>
        <v>0</v>
      </c>
      <c r="AH39" s="131"/>
      <c r="AI39" s="95"/>
      <c r="AJ39" s="130" t="str">
        <f aca="true" t="shared" si="34" ref="AJ39:AJ51">IF(AH39&gt;0,(1000*MinTime9)/AH39,"0")</f>
        <v>0</v>
      </c>
      <c r="AK39" s="131"/>
      <c r="AL39" s="95"/>
      <c r="AM39" s="130" t="str">
        <f aca="true" t="shared" si="35" ref="AM39:AM51">IF(AK39&gt;0,(1000*MinTime10)/AK39,"0")</f>
        <v>0</v>
      </c>
      <c r="AO39" s="56">
        <f t="shared" si="7"/>
        <v>8</v>
      </c>
      <c r="AP39" s="84"/>
    </row>
    <row r="40" spans="1:42" ht="19.5" customHeight="1" thickBot="1">
      <c r="A40" s="72"/>
      <c r="B40" s="141">
        <f>B39+1</f>
        <v>9</v>
      </c>
      <c r="C40" s="142" t="s">
        <v>57</v>
      </c>
      <c r="D40" s="143" t="s">
        <v>44</v>
      </c>
      <c r="E40" s="144"/>
      <c r="F40" s="41">
        <f t="shared" si="25"/>
        <v>83.25999999999999</v>
      </c>
      <c r="G40" s="52">
        <f t="shared" si="1"/>
        <v>2484.4444018516288</v>
      </c>
      <c r="H40" s="34">
        <f t="shared" si="2"/>
        <v>32</v>
      </c>
      <c r="I40" s="42"/>
      <c r="J40" s="145">
        <v>86.52</v>
      </c>
      <c r="K40" s="146"/>
      <c r="L40" s="147">
        <f t="shared" si="26"/>
        <v>804.2071197411003</v>
      </c>
      <c r="M40" s="148">
        <v>83.83</v>
      </c>
      <c r="N40" s="146"/>
      <c r="O40" s="147">
        <f t="shared" si="27"/>
        <v>855.4216867469879</v>
      </c>
      <c r="P40" s="148">
        <v>75.92</v>
      </c>
      <c r="Q40" s="146"/>
      <c r="R40" s="147">
        <f t="shared" si="28"/>
        <v>824.8155953635405</v>
      </c>
      <c r="S40" s="148">
        <v>86.77</v>
      </c>
      <c r="T40" s="146"/>
      <c r="U40" s="147">
        <f t="shared" si="29"/>
        <v>725.596404287196</v>
      </c>
      <c r="V40" s="148"/>
      <c r="W40" s="146"/>
      <c r="X40" s="147" t="str">
        <f t="shared" si="30"/>
        <v>0</v>
      </c>
      <c r="Y40" s="148"/>
      <c r="Z40" s="146"/>
      <c r="AA40" s="147" t="str">
        <f t="shared" si="31"/>
        <v>0</v>
      </c>
      <c r="AB40" s="148"/>
      <c r="AC40" s="146"/>
      <c r="AD40" s="147" t="str">
        <f t="shared" si="32"/>
        <v>0</v>
      </c>
      <c r="AE40" s="148"/>
      <c r="AF40" s="146"/>
      <c r="AG40" s="147" t="str">
        <f t="shared" si="33"/>
        <v>0</v>
      </c>
      <c r="AH40" s="148"/>
      <c r="AI40" s="146"/>
      <c r="AJ40" s="147" t="str">
        <f t="shared" si="34"/>
        <v>0</v>
      </c>
      <c r="AK40" s="148"/>
      <c r="AL40" s="146"/>
      <c r="AM40" s="147" t="str">
        <f t="shared" si="35"/>
        <v>0</v>
      </c>
      <c r="AN40" s="146"/>
      <c r="AO40" s="59">
        <f t="shared" si="7"/>
        <v>9</v>
      </c>
      <c r="AP40" s="84"/>
    </row>
    <row r="41" spans="1:42" ht="19.5" customHeight="1" thickBot="1">
      <c r="A41" s="72"/>
      <c r="B41" s="141">
        <f>B40+1</f>
        <v>10</v>
      </c>
      <c r="C41" s="142" t="s">
        <v>85</v>
      </c>
      <c r="D41" s="143" t="s">
        <v>44</v>
      </c>
      <c r="E41" s="144"/>
      <c r="F41" s="41">
        <f t="shared" si="25"/>
        <v>83.13250000000001</v>
      </c>
      <c r="G41" s="52">
        <f t="shared" si="1"/>
        <v>2482.936377525512</v>
      </c>
      <c r="H41" s="34">
        <f t="shared" si="2"/>
        <v>33</v>
      </c>
      <c r="I41" s="42"/>
      <c r="J41" s="145">
        <v>78.76</v>
      </c>
      <c r="K41" s="146"/>
      <c r="L41" s="147">
        <f t="shared" si="26"/>
        <v>883.4433722701879</v>
      </c>
      <c r="M41" s="148">
        <v>90.59</v>
      </c>
      <c r="N41" s="146"/>
      <c r="O41" s="147">
        <f t="shared" si="27"/>
        <v>791.5884755491776</v>
      </c>
      <c r="P41" s="148">
        <v>85.25</v>
      </c>
      <c r="Q41" s="146"/>
      <c r="R41" s="147">
        <f t="shared" si="28"/>
        <v>734.5454545454545</v>
      </c>
      <c r="S41" s="148">
        <v>77.93</v>
      </c>
      <c r="T41" s="146"/>
      <c r="U41" s="147">
        <f t="shared" si="29"/>
        <v>807.9045297061465</v>
      </c>
      <c r="V41" s="148"/>
      <c r="W41" s="146"/>
      <c r="X41" s="147" t="str">
        <f t="shared" si="30"/>
        <v>0</v>
      </c>
      <c r="Y41" s="148"/>
      <c r="Z41" s="146"/>
      <c r="AA41" s="147" t="str">
        <f t="shared" si="31"/>
        <v>0</v>
      </c>
      <c r="AB41" s="148"/>
      <c r="AC41" s="146"/>
      <c r="AD41" s="147" t="str">
        <f t="shared" si="32"/>
        <v>0</v>
      </c>
      <c r="AE41" s="148"/>
      <c r="AF41" s="146"/>
      <c r="AG41" s="147" t="str">
        <f t="shared" si="33"/>
        <v>0</v>
      </c>
      <c r="AH41" s="148"/>
      <c r="AI41" s="146"/>
      <c r="AJ41" s="147" t="str">
        <f t="shared" si="34"/>
        <v>0</v>
      </c>
      <c r="AK41" s="148"/>
      <c r="AL41" s="146"/>
      <c r="AM41" s="147" t="str">
        <f t="shared" si="35"/>
        <v>0</v>
      </c>
      <c r="AN41" s="146"/>
      <c r="AO41" s="59">
        <f aca="true" t="shared" si="36" ref="AO41:AO51">B41</f>
        <v>10</v>
      </c>
      <c r="AP41" s="84"/>
    </row>
    <row r="42" spans="1:42" ht="19.5" customHeight="1" thickBot="1">
      <c r="A42" s="72"/>
      <c r="B42" s="141">
        <f>B41+1</f>
        <v>11</v>
      </c>
      <c r="C42" s="142" t="s">
        <v>54</v>
      </c>
      <c r="D42" s="143" t="s">
        <v>39</v>
      </c>
      <c r="E42" s="144"/>
      <c r="F42" s="41">
        <f t="shared" si="25"/>
        <v>83.2625</v>
      </c>
      <c r="G42" s="52">
        <f t="shared" si="1"/>
        <v>2463.115798449279</v>
      </c>
      <c r="H42" s="34">
        <f t="shared" si="2"/>
        <v>34</v>
      </c>
      <c r="I42" s="42"/>
      <c r="J42" s="145">
        <v>81.65</v>
      </c>
      <c r="K42" s="146"/>
      <c r="L42" s="147">
        <f t="shared" si="26"/>
        <v>852.1739130434783</v>
      </c>
      <c r="M42" s="148">
        <v>84.41</v>
      </c>
      <c r="N42" s="146"/>
      <c r="O42" s="147">
        <f t="shared" si="27"/>
        <v>849.5438929036844</v>
      </c>
      <c r="P42" s="148">
        <v>84.3</v>
      </c>
      <c r="Q42" s="146"/>
      <c r="R42" s="147">
        <f t="shared" si="28"/>
        <v>742.8232502965599</v>
      </c>
      <c r="S42" s="148">
        <v>82.69</v>
      </c>
      <c r="T42" s="146"/>
      <c r="U42" s="147">
        <f t="shared" si="29"/>
        <v>761.3979925021164</v>
      </c>
      <c r="V42" s="148"/>
      <c r="W42" s="146"/>
      <c r="X42" s="147" t="str">
        <f t="shared" si="30"/>
        <v>0</v>
      </c>
      <c r="Y42" s="148"/>
      <c r="Z42" s="146"/>
      <c r="AA42" s="147" t="str">
        <f t="shared" si="31"/>
        <v>0</v>
      </c>
      <c r="AB42" s="148"/>
      <c r="AC42" s="146"/>
      <c r="AD42" s="147" t="str">
        <f t="shared" si="32"/>
        <v>0</v>
      </c>
      <c r="AE42" s="148"/>
      <c r="AF42" s="146"/>
      <c r="AG42" s="147" t="str">
        <f t="shared" si="33"/>
        <v>0</v>
      </c>
      <c r="AH42" s="148"/>
      <c r="AI42" s="146"/>
      <c r="AJ42" s="147" t="str">
        <f t="shared" si="34"/>
        <v>0</v>
      </c>
      <c r="AK42" s="148"/>
      <c r="AL42" s="146"/>
      <c r="AM42" s="147" t="str">
        <f t="shared" si="35"/>
        <v>0</v>
      </c>
      <c r="AN42" s="146"/>
      <c r="AO42" s="59">
        <f t="shared" si="36"/>
        <v>11</v>
      </c>
      <c r="AP42" s="84"/>
    </row>
    <row r="43" spans="1:42" ht="19.5" customHeight="1" thickBot="1">
      <c r="A43" s="72"/>
      <c r="B43" s="141">
        <v>11</v>
      </c>
      <c r="C43" s="142" t="s">
        <v>48</v>
      </c>
      <c r="D43" s="143" t="s">
        <v>39</v>
      </c>
      <c r="E43" s="144"/>
      <c r="F43" s="41">
        <f t="shared" si="25"/>
        <v>88.98250000000002</v>
      </c>
      <c r="G43" s="52">
        <f t="shared" si="1"/>
        <v>2344.8014081259207</v>
      </c>
      <c r="H43" s="34">
        <f t="shared" si="2"/>
        <v>35</v>
      </c>
      <c r="I43" s="42"/>
      <c r="J43" s="145">
        <v>86.08</v>
      </c>
      <c r="K43" s="146"/>
      <c r="L43" s="147">
        <f t="shared" si="26"/>
        <v>808.3178438661711</v>
      </c>
      <c r="M43" s="148">
        <v>88.28</v>
      </c>
      <c r="N43" s="146"/>
      <c r="O43" s="147">
        <f t="shared" si="27"/>
        <v>812.301767104667</v>
      </c>
      <c r="P43" s="148">
        <v>86.47</v>
      </c>
      <c r="Q43" s="146"/>
      <c r="R43" s="147">
        <f t="shared" si="28"/>
        <v>724.1817971550827</v>
      </c>
      <c r="S43" s="148">
        <v>95.1</v>
      </c>
      <c r="T43" s="146"/>
      <c r="U43" s="147">
        <f t="shared" si="29"/>
        <v>662.0399579390116</v>
      </c>
      <c r="V43" s="148"/>
      <c r="W43" s="146"/>
      <c r="X43" s="147" t="str">
        <f t="shared" si="30"/>
        <v>0</v>
      </c>
      <c r="Y43" s="148"/>
      <c r="Z43" s="146"/>
      <c r="AA43" s="147" t="str">
        <f t="shared" si="31"/>
        <v>0</v>
      </c>
      <c r="AB43" s="148"/>
      <c r="AC43" s="146"/>
      <c r="AD43" s="147" t="str">
        <f t="shared" si="32"/>
        <v>0</v>
      </c>
      <c r="AE43" s="148"/>
      <c r="AF43" s="146"/>
      <c r="AG43" s="147" t="str">
        <f t="shared" si="33"/>
        <v>0</v>
      </c>
      <c r="AH43" s="148"/>
      <c r="AI43" s="146"/>
      <c r="AJ43" s="147" t="str">
        <f t="shared" si="34"/>
        <v>0</v>
      </c>
      <c r="AK43" s="148"/>
      <c r="AL43" s="146"/>
      <c r="AM43" s="147" t="str">
        <f t="shared" si="35"/>
        <v>0</v>
      </c>
      <c r="AN43" s="146"/>
      <c r="AO43" s="59">
        <f t="shared" si="36"/>
        <v>11</v>
      </c>
      <c r="AP43" s="84"/>
    </row>
    <row r="44" spans="1:42" ht="19.5" customHeight="1" thickBot="1">
      <c r="A44" s="72"/>
      <c r="B44" s="141">
        <f>B43+1</f>
        <v>12</v>
      </c>
      <c r="C44" s="142" t="s">
        <v>52</v>
      </c>
      <c r="D44" s="143" t="s">
        <v>39</v>
      </c>
      <c r="E44" s="144"/>
      <c r="F44" s="41">
        <f t="shared" si="25"/>
        <v>90.6725</v>
      </c>
      <c r="G44" s="52">
        <f t="shared" si="1"/>
        <v>2285.9912080107283</v>
      </c>
      <c r="H44" s="34">
        <f t="shared" si="2"/>
        <v>36</v>
      </c>
      <c r="I44" s="42"/>
      <c r="J44" s="145">
        <v>92.15</v>
      </c>
      <c r="K44" s="146"/>
      <c r="L44" s="147">
        <f t="shared" si="26"/>
        <v>755.0732501356483</v>
      </c>
      <c r="M44" s="148">
        <v>91.47</v>
      </c>
      <c r="N44" s="146"/>
      <c r="O44" s="147">
        <f t="shared" si="27"/>
        <v>783.9728872854488</v>
      </c>
      <c r="P44" s="148">
        <v>94.78</v>
      </c>
      <c r="Q44" s="146"/>
      <c r="R44" s="147">
        <f t="shared" si="28"/>
        <v>660.6879088415277</v>
      </c>
      <c r="S44" s="148">
        <v>84.29</v>
      </c>
      <c r="T44" s="146"/>
      <c r="U44" s="147">
        <f t="shared" si="29"/>
        <v>746.945070589631</v>
      </c>
      <c r="V44" s="148"/>
      <c r="W44" s="146"/>
      <c r="X44" s="147" t="str">
        <f t="shared" si="30"/>
        <v>0</v>
      </c>
      <c r="Y44" s="148"/>
      <c r="Z44" s="146"/>
      <c r="AA44" s="147" t="str">
        <f t="shared" si="31"/>
        <v>0</v>
      </c>
      <c r="AB44" s="148"/>
      <c r="AC44" s="146"/>
      <c r="AD44" s="147" t="str">
        <f t="shared" si="32"/>
        <v>0</v>
      </c>
      <c r="AE44" s="148"/>
      <c r="AF44" s="146"/>
      <c r="AG44" s="147" t="str">
        <f t="shared" si="33"/>
        <v>0</v>
      </c>
      <c r="AH44" s="148"/>
      <c r="AI44" s="146"/>
      <c r="AJ44" s="147" t="str">
        <f t="shared" si="34"/>
        <v>0</v>
      </c>
      <c r="AK44" s="148"/>
      <c r="AL44" s="146"/>
      <c r="AM44" s="147" t="str">
        <f t="shared" si="35"/>
        <v>0</v>
      </c>
      <c r="AN44" s="146"/>
      <c r="AO44" s="59">
        <f t="shared" si="36"/>
        <v>12</v>
      </c>
      <c r="AP44" s="84"/>
    </row>
    <row r="45" spans="1:42" ht="19.5" customHeight="1" thickBot="1">
      <c r="A45" s="72"/>
      <c r="B45" s="141">
        <f>B44+1</f>
        <v>13</v>
      </c>
      <c r="C45" s="142" t="s">
        <v>61</v>
      </c>
      <c r="D45" s="143" t="s">
        <v>39</v>
      </c>
      <c r="E45" s="144"/>
      <c r="F45" s="41">
        <f t="shared" si="25"/>
        <v>88.595</v>
      </c>
      <c r="G45" s="52">
        <f t="shared" si="1"/>
        <v>2282.9867415871176</v>
      </c>
      <c r="H45" s="34">
        <f t="shared" si="2"/>
        <v>37</v>
      </c>
      <c r="I45" s="42"/>
      <c r="J45" s="145">
        <v>88.59</v>
      </c>
      <c r="K45" s="146"/>
      <c r="L45" s="147">
        <f t="shared" si="26"/>
        <v>785.4159611694322</v>
      </c>
      <c r="M45" s="148">
        <v>95.63</v>
      </c>
      <c r="N45" s="146"/>
      <c r="O45" s="147">
        <f t="shared" si="27"/>
        <v>749.8692878803723</v>
      </c>
      <c r="P45" s="148">
        <v>83.75</v>
      </c>
      <c r="Q45" s="146"/>
      <c r="R45" s="147">
        <f t="shared" si="28"/>
        <v>747.7014925373135</v>
      </c>
      <c r="S45" s="148">
        <v>86.41</v>
      </c>
      <c r="T45" s="146"/>
      <c r="U45" s="147">
        <f t="shared" si="29"/>
        <v>728.6193727577827</v>
      </c>
      <c r="V45" s="148"/>
      <c r="W45" s="146"/>
      <c r="X45" s="147" t="str">
        <f t="shared" si="30"/>
        <v>0</v>
      </c>
      <c r="Y45" s="148"/>
      <c r="Z45" s="146"/>
      <c r="AA45" s="147" t="str">
        <f t="shared" si="31"/>
        <v>0</v>
      </c>
      <c r="AB45" s="148"/>
      <c r="AC45" s="146"/>
      <c r="AD45" s="147" t="str">
        <f t="shared" si="32"/>
        <v>0</v>
      </c>
      <c r="AE45" s="148"/>
      <c r="AF45" s="146"/>
      <c r="AG45" s="147" t="str">
        <f t="shared" si="33"/>
        <v>0</v>
      </c>
      <c r="AH45" s="148"/>
      <c r="AI45" s="146"/>
      <c r="AJ45" s="147" t="str">
        <f t="shared" si="34"/>
        <v>0</v>
      </c>
      <c r="AK45" s="148"/>
      <c r="AL45" s="146"/>
      <c r="AM45" s="147" t="str">
        <f t="shared" si="35"/>
        <v>0</v>
      </c>
      <c r="AN45" s="146"/>
      <c r="AO45" s="59">
        <f t="shared" si="36"/>
        <v>13</v>
      </c>
      <c r="AP45" s="84"/>
    </row>
    <row r="46" spans="1:42" ht="19.5" customHeight="1" thickBot="1">
      <c r="A46" s="72"/>
      <c r="B46" s="141">
        <f>B45+1</f>
        <v>14</v>
      </c>
      <c r="C46" s="142" t="s">
        <v>64</v>
      </c>
      <c r="D46" s="143" t="s">
        <v>44</v>
      </c>
      <c r="E46" s="144"/>
      <c r="F46" s="41">
        <f t="shared" si="25"/>
        <v>92.76499999999999</v>
      </c>
      <c r="G46" s="52">
        <f t="shared" si="1"/>
        <v>2267.2954467977775</v>
      </c>
      <c r="H46" s="34">
        <f t="shared" si="2"/>
        <v>38</v>
      </c>
      <c r="I46" s="42"/>
      <c r="J46" s="145">
        <v>96.79</v>
      </c>
      <c r="K46" s="146"/>
      <c r="L46" s="147">
        <f t="shared" si="26"/>
        <v>718.8759169335675</v>
      </c>
      <c r="M46" s="148">
        <v>87.97</v>
      </c>
      <c r="N46" s="146"/>
      <c r="O46" s="147">
        <f t="shared" si="27"/>
        <v>815.164260543367</v>
      </c>
      <c r="P46" s="148">
        <v>85.4</v>
      </c>
      <c r="Q46" s="146"/>
      <c r="R46" s="147">
        <f t="shared" si="28"/>
        <v>733.255269320843</v>
      </c>
      <c r="S46" s="148">
        <v>100.9</v>
      </c>
      <c r="T46" s="146"/>
      <c r="U46" s="147">
        <f t="shared" si="29"/>
        <v>623.9841427155599</v>
      </c>
      <c r="V46" s="148"/>
      <c r="W46" s="146"/>
      <c r="X46" s="147" t="str">
        <f t="shared" si="30"/>
        <v>0</v>
      </c>
      <c r="Y46" s="148"/>
      <c r="Z46" s="146"/>
      <c r="AA46" s="147" t="str">
        <f t="shared" si="31"/>
        <v>0</v>
      </c>
      <c r="AB46" s="148"/>
      <c r="AC46" s="146"/>
      <c r="AD46" s="147" t="str">
        <f t="shared" si="32"/>
        <v>0</v>
      </c>
      <c r="AE46" s="148"/>
      <c r="AF46" s="146"/>
      <c r="AG46" s="147" t="str">
        <f t="shared" si="33"/>
        <v>0</v>
      </c>
      <c r="AH46" s="148"/>
      <c r="AI46" s="146"/>
      <c r="AJ46" s="147" t="str">
        <f t="shared" si="34"/>
        <v>0</v>
      </c>
      <c r="AK46" s="148"/>
      <c r="AL46" s="146"/>
      <c r="AM46" s="147" t="str">
        <f t="shared" si="35"/>
        <v>0</v>
      </c>
      <c r="AN46" s="146"/>
      <c r="AO46" s="59">
        <f t="shared" si="36"/>
        <v>14</v>
      </c>
      <c r="AP46" s="84"/>
    </row>
    <row r="47" spans="1:42" ht="19.5" customHeight="1" thickBot="1">
      <c r="A47" s="72"/>
      <c r="B47" s="141">
        <f>B46+1</f>
        <v>15</v>
      </c>
      <c r="C47" s="142" t="s">
        <v>71</v>
      </c>
      <c r="D47" s="143" t="s">
        <v>44</v>
      </c>
      <c r="E47" s="144"/>
      <c r="F47" s="41">
        <f t="shared" si="25"/>
        <v>67.765</v>
      </c>
      <c r="G47" s="52">
        <v>2161</v>
      </c>
      <c r="H47" s="34">
        <f t="shared" si="2"/>
        <v>39</v>
      </c>
      <c r="I47" s="42"/>
      <c r="J47" s="145">
        <v>94.86</v>
      </c>
      <c r="K47" s="146"/>
      <c r="L47" s="147">
        <f t="shared" si="26"/>
        <v>733.5020029517183</v>
      </c>
      <c r="M47" s="148">
        <v>90.97</v>
      </c>
      <c r="N47" s="146"/>
      <c r="O47" s="147">
        <f t="shared" si="27"/>
        <v>788.281851159723</v>
      </c>
      <c r="P47" s="148"/>
      <c r="Q47" s="146"/>
      <c r="R47" s="147" t="str">
        <f t="shared" si="28"/>
        <v>0</v>
      </c>
      <c r="S47" s="148">
        <v>85.23</v>
      </c>
      <c r="T47" s="146"/>
      <c r="U47" s="147">
        <f t="shared" si="29"/>
        <v>738.7070280417693</v>
      </c>
      <c r="V47" s="148"/>
      <c r="W47" s="146"/>
      <c r="X47" s="147" t="str">
        <f t="shared" si="30"/>
        <v>0</v>
      </c>
      <c r="Y47" s="148"/>
      <c r="Z47" s="146"/>
      <c r="AA47" s="147" t="str">
        <f t="shared" si="31"/>
        <v>0</v>
      </c>
      <c r="AB47" s="148"/>
      <c r="AC47" s="146"/>
      <c r="AD47" s="147" t="str">
        <f t="shared" si="32"/>
        <v>0</v>
      </c>
      <c r="AE47" s="148"/>
      <c r="AF47" s="146"/>
      <c r="AG47" s="147" t="str">
        <f t="shared" si="33"/>
        <v>0</v>
      </c>
      <c r="AH47" s="148"/>
      <c r="AI47" s="146"/>
      <c r="AJ47" s="147" t="str">
        <f t="shared" si="34"/>
        <v>0</v>
      </c>
      <c r="AK47" s="148"/>
      <c r="AL47" s="146"/>
      <c r="AM47" s="147" t="str">
        <f t="shared" si="35"/>
        <v>0</v>
      </c>
      <c r="AN47" s="146"/>
      <c r="AO47" s="59">
        <f t="shared" si="36"/>
        <v>15</v>
      </c>
      <c r="AP47" s="84"/>
    </row>
    <row r="48" spans="1:42" ht="19.5" customHeight="1" thickBot="1">
      <c r="A48" s="72"/>
      <c r="B48" s="141">
        <f>B47+1</f>
        <v>16</v>
      </c>
      <c r="C48" s="142" t="s">
        <v>73</v>
      </c>
      <c r="D48" s="143" t="s">
        <v>42</v>
      </c>
      <c r="E48" s="144"/>
      <c r="F48" s="41">
        <f t="shared" si="25"/>
        <v>95.27</v>
      </c>
      <c r="G48" s="52">
        <f>IF(J48&gt;0,L48+O48+R48+U48+X48+AA48+AD48+AG48+AJ48+AM48-MIN(L48,O48,R48,U48,X48,AA48,AD48,AG48,AJ48,AM48)-K48-N48-Q48-T48-W48-Z48-AC48-AF48-AI48-AL48,0)</f>
        <v>2150.269214999148</v>
      </c>
      <c r="H48" s="34">
        <f t="shared" si="2"/>
        <v>40</v>
      </c>
      <c r="I48" s="42"/>
      <c r="J48" s="145">
        <v>95.68</v>
      </c>
      <c r="K48" s="146"/>
      <c r="L48" s="147">
        <f t="shared" si="26"/>
        <v>727.2157190635451</v>
      </c>
      <c r="M48" s="148">
        <v>108.5</v>
      </c>
      <c r="N48" s="146"/>
      <c r="O48" s="147">
        <f t="shared" si="27"/>
        <v>660.9216589861751</v>
      </c>
      <c r="P48" s="148">
        <v>84.09</v>
      </c>
      <c r="Q48" s="146"/>
      <c r="R48" s="147">
        <f t="shared" si="28"/>
        <v>744.6783208467118</v>
      </c>
      <c r="S48" s="148">
        <v>92.81</v>
      </c>
      <c r="T48" s="146"/>
      <c r="U48" s="147">
        <f t="shared" si="29"/>
        <v>678.3751750888913</v>
      </c>
      <c r="V48" s="148"/>
      <c r="W48" s="146"/>
      <c r="X48" s="147" t="str">
        <f t="shared" si="30"/>
        <v>0</v>
      </c>
      <c r="Y48" s="148"/>
      <c r="Z48" s="146"/>
      <c r="AA48" s="147" t="str">
        <f t="shared" si="31"/>
        <v>0</v>
      </c>
      <c r="AB48" s="148"/>
      <c r="AC48" s="146"/>
      <c r="AD48" s="147" t="str">
        <f t="shared" si="32"/>
        <v>0</v>
      </c>
      <c r="AE48" s="148"/>
      <c r="AF48" s="146"/>
      <c r="AG48" s="147" t="str">
        <f t="shared" si="33"/>
        <v>0</v>
      </c>
      <c r="AH48" s="148"/>
      <c r="AI48" s="146"/>
      <c r="AJ48" s="147" t="str">
        <f t="shared" si="34"/>
        <v>0</v>
      </c>
      <c r="AK48" s="148"/>
      <c r="AL48" s="146"/>
      <c r="AM48" s="147" t="str">
        <f t="shared" si="35"/>
        <v>0</v>
      </c>
      <c r="AN48" s="146"/>
      <c r="AO48" s="59">
        <f t="shared" si="36"/>
        <v>16</v>
      </c>
      <c r="AP48" s="84"/>
    </row>
    <row r="49" spans="1:42" ht="19.5" customHeight="1" thickBot="1">
      <c r="A49" s="72"/>
      <c r="B49" s="141">
        <v>5</v>
      </c>
      <c r="C49" s="142" t="s">
        <v>77</v>
      </c>
      <c r="D49" s="143" t="s">
        <v>39</v>
      </c>
      <c r="E49" s="144"/>
      <c r="F49" s="41">
        <f t="shared" si="25"/>
        <v>94.5075</v>
      </c>
      <c r="G49" s="52">
        <f>IF(J49&gt;0,L49+O49+R49+U49+X49+AA49+AD49+AG49+AJ49+AM49-MIN(L49,O49,R49,U49,X49,AA49,AD49,AG49,AJ49,AM49)-K49-N49-Q49-T49-W49-Z49-AC49-AF49-AI49-AL49,0)</f>
        <v>2141.237411431223</v>
      </c>
      <c r="H49" s="34">
        <f>IF(J49&gt;0,(RANK(G49,$G$9:$G$51,0)),"-")</f>
        <v>41</v>
      </c>
      <c r="I49" s="42"/>
      <c r="J49" s="145">
        <v>98.92</v>
      </c>
      <c r="K49" s="146"/>
      <c r="L49" s="147">
        <f t="shared" si="26"/>
        <v>703.3966841892438</v>
      </c>
      <c r="M49" s="148">
        <v>98.38</v>
      </c>
      <c r="N49" s="146"/>
      <c r="O49" s="147">
        <f t="shared" si="27"/>
        <v>728.9083146981094</v>
      </c>
      <c r="P49" s="148">
        <v>88.33</v>
      </c>
      <c r="Q49" s="146"/>
      <c r="R49" s="147">
        <f t="shared" si="28"/>
        <v>708.9324125438696</v>
      </c>
      <c r="S49" s="148">
        <v>92.4</v>
      </c>
      <c r="T49" s="146"/>
      <c r="U49" s="147">
        <f t="shared" si="29"/>
        <v>681.3852813852814</v>
      </c>
      <c r="V49" s="148"/>
      <c r="W49" s="146"/>
      <c r="X49" s="147" t="str">
        <f t="shared" si="30"/>
        <v>0</v>
      </c>
      <c r="Y49" s="148"/>
      <c r="Z49" s="146"/>
      <c r="AA49" s="147" t="str">
        <f t="shared" si="31"/>
        <v>0</v>
      </c>
      <c r="AB49" s="148"/>
      <c r="AC49" s="146"/>
      <c r="AD49" s="147" t="str">
        <f t="shared" si="32"/>
        <v>0</v>
      </c>
      <c r="AE49" s="148"/>
      <c r="AF49" s="146"/>
      <c r="AG49" s="147" t="str">
        <f t="shared" si="33"/>
        <v>0</v>
      </c>
      <c r="AH49" s="148"/>
      <c r="AI49" s="146"/>
      <c r="AJ49" s="147" t="str">
        <f t="shared" si="34"/>
        <v>0</v>
      </c>
      <c r="AK49" s="148"/>
      <c r="AL49" s="146"/>
      <c r="AM49" s="147" t="str">
        <f t="shared" si="35"/>
        <v>0</v>
      </c>
      <c r="AN49" s="146"/>
      <c r="AO49" s="59">
        <f t="shared" si="36"/>
        <v>5</v>
      </c>
      <c r="AP49" s="84"/>
    </row>
    <row r="50" spans="1:42" ht="19.5" customHeight="1" thickBot="1">
      <c r="A50" s="72"/>
      <c r="B50" s="141">
        <f>B49+1</f>
        <v>6</v>
      </c>
      <c r="C50" s="142" t="s">
        <v>63</v>
      </c>
      <c r="D50" s="143" t="s">
        <v>39</v>
      </c>
      <c r="E50" s="144"/>
      <c r="F50" s="41" t="str">
        <f t="shared" si="25"/>
        <v>-</v>
      </c>
      <c r="G50" s="52">
        <f>IF(J50&gt;0,L50+O50+R50+U50+X50+AA50+AD50+AG50+AJ50+AM50-MIN(L50,O50,R50,U50,X50,AA50,AD50,AG50,AJ50,AM50)-K50-N50-Q50-T50-W50-Z50-AC50-AF50-AI50-AL50,0)</f>
        <v>0</v>
      </c>
      <c r="H50" s="34" t="str">
        <f t="shared" si="2"/>
        <v>-</v>
      </c>
      <c r="I50" s="42"/>
      <c r="J50" s="145"/>
      <c r="K50" s="146"/>
      <c r="L50" s="147" t="str">
        <f t="shared" si="26"/>
        <v>0</v>
      </c>
      <c r="M50" s="148"/>
      <c r="N50" s="146"/>
      <c r="O50" s="147" t="str">
        <f t="shared" si="27"/>
        <v>0</v>
      </c>
      <c r="P50" s="148"/>
      <c r="Q50" s="146"/>
      <c r="R50" s="147" t="str">
        <f t="shared" si="28"/>
        <v>0</v>
      </c>
      <c r="S50" s="148"/>
      <c r="T50" s="146"/>
      <c r="U50" s="147" t="str">
        <f t="shared" si="29"/>
        <v>0</v>
      </c>
      <c r="V50" s="148"/>
      <c r="W50" s="146"/>
      <c r="X50" s="147" t="str">
        <f t="shared" si="30"/>
        <v>0</v>
      </c>
      <c r="Y50" s="148"/>
      <c r="Z50" s="146"/>
      <c r="AA50" s="147" t="str">
        <f t="shared" si="31"/>
        <v>0</v>
      </c>
      <c r="AB50" s="148"/>
      <c r="AC50" s="146"/>
      <c r="AD50" s="147" t="str">
        <f t="shared" si="32"/>
        <v>0</v>
      </c>
      <c r="AE50" s="148"/>
      <c r="AF50" s="146"/>
      <c r="AG50" s="147" t="str">
        <f t="shared" si="33"/>
        <v>0</v>
      </c>
      <c r="AH50" s="148"/>
      <c r="AI50" s="146"/>
      <c r="AJ50" s="147" t="str">
        <f t="shared" si="34"/>
        <v>0</v>
      </c>
      <c r="AK50" s="148"/>
      <c r="AL50" s="146"/>
      <c r="AM50" s="147" t="str">
        <f t="shared" si="35"/>
        <v>0</v>
      </c>
      <c r="AN50" s="146"/>
      <c r="AO50" s="59">
        <f t="shared" si="36"/>
        <v>6</v>
      </c>
      <c r="AP50" s="84"/>
    </row>
    <row r="51" spans="1:42" ht="19.5" customHeight="1" thickBot="1">
      <c r="A51" s="72"/>
      <c r="B51" s="141">
        <f>B50+1</f>
        <v>7</v>
      </c>
      <c r="C51" s="142" t="s">
        <v>67</v>
      </c>
      <c r="D51" s="143" t="s">
        <v>44</v>
      </c>
      <c r="E51" s="144"/>
      <c r="F51" s="41" t="str">
        <f t="shared" si="25"/>
        <v>-</v>
      </c>
      <c r="G51" s="52">
        <f>IF(J51&gt;0,L51+O51+R51+U51+X51+AA51+AD51+AG51+AJ51+AM51-MIN(L51,O51,R51,U51,X51,AA51,AD51,AG51,AJ51,AM51)-K51-N51-Q51-T51-W51-Z51-AC51-AF51-AI51-AL51,0)</f>
        <v>0</v>
      </c>
      <c r="H51" s="34" t="str">
        <f t="shared" si="2"/>
        <v>-</v>
      </c>
      <c r="I51" s="42"/>
      <c r="J51" s="145"/>
      <c r="K51" s="146"/>
      <c r="L51" s="147" t="str">
        <f t="shared" si="26"/>
        <v>0</v>
      </c>
      <c r="M51" s="148"/>
      <c r="N51" s="146"/>
      <c r="O51" s="147" t="str">
        <f t="shared" si="27"/>
        <v>0</v>
      </c>
      <c r="P51" s="148"/>
      <c r="Q51" s="146"/>
      <c r="R51" s="147" t="str">
        <f t="shared" si="28"/>
        <v>0</v>
      </c>
      <c r="S51" s="148"/>
      <c r="T51" s="146"/>
      <c r="U51" s="147" t="str">
        <f t="shared" si="29"/>
        <v>0</v>
      </c>
      <c r="V51" s="148"/>
      <c r="W51" s="146"/>
      <c r="X51" s="147" t="str">
        <f t="shared" si="30"/>
        <v>0</v>
      </c>
      <c r="Y51" s="148"/>
      <c r="Z51" s="146"/>
      <c r="AA51" s="147" t="str">
        <f t="shared" si="31"/>
        <v>0</v>
      </c>
      <c r="AB51" s="148"/>
      <c r="AC51" s="146"/>
      <c r="AD51" s="147" t="str">
        <f t="shared" si="32"/>
        <v>0</v>
      </c>
      <c r="AE51" s="148"/>
      <c r="AF51" s="146"/>
      <c r="AG51" s="147" t="str">
        <f t="shared" si="33"/>
        <v>0</v>
      </c>
      <c r="AH51" s="148"/>
      <c r="AI51" s="146"/>
      <c r="AJ51" s="147" t="str">
        <f t="shared" si="34"/>
        <v>0</v>
      </c>
      <c r="AK51" s="148"/>
      <c r="AL51" s="146"/>
      <c r="AM51" s="147" t="str">
        <f t="shared" si="35"/>
        <v>0</v>
      </c>
      <c r="AN51" s="146"/>
      <c r="AO51" s="59">
        <f t="shared" si="36"/>
        <v>7</v>
      </c>
      <c r="AP51" s="84"/>
    </row>
    <row r="52" spans="1:42" ht="19.5" customHeight="1">
      <c r="A52" s="72"/>
      <c r="B52" s="125"/>
      <c r="C52" s="126"/>
      <c r="D52" s="127"/>
      <c r="E52" s="128"/>
      <c r="F52" s="189"/>
      <c r="G52" s="61"/>
      <c r="H52" s="34"/>
      <c r="I52" s="14"/>
      <c r="J52" s="129"/>
      <c r="K52" s="95"/>
      <c r="L52" s="130"/>
      <c r="M52" s="131"/>
      <c r="N52" s="95"/>
      <c r="O52" s="130"/>
      <c r="P52" s="131"/>
      <c r="Q52" s="95"/>
      <c r="R52" s="130"/>
      <c r="S52" s="131"/>
      <c r="T52" s="95"/>
      <c r="U52" s="130"/>
      <c r="V52" s="131"/>
      <c r="W52" s="95"/>
      <c r="X52" s="130"/>
      <c r="Y52" s="131"/>
      <c r="Z52" s="95"/>
      <c r="AA52" s="130"/>
      <c r="AB52" s="131"/>
      <c r="AC52" s="95"/>
      <c r="AD52" s="130"/>
      <c r="AE52" s="131"/>
      <c r="AF52" s="95"/>
      <c r="AG52" s="130"/>
      <c r="AH52" s="131"/>
      <c r="AI52" s="95"/>
      <c r="AJ52" s="130"/>
      <c r="AK52" s="131"/>
      <c r="AL52" s="95"/>
      <c r="AM52" s="130"/>
      <c r="AO52" s="56"/>
      <c r="AP52" s="84"/>
    </row>
    <row r="53" spans="1:42" ht="19.5" customHeight="1">
      <c r="A53" s="72"/>
      <c r="B53" s="125"/>
      <c r="C53" s="126"/>
      <c r="D53" s="127"/>
      <c r="E53" s="128"/>
      <c r="F53" s="189"/>
      <c r="G53" s="61"/>
      <c r="H53" s="34"/>
      <c r="I53" s="14"/>
      <c r="J53" s="129"/>
      <c r="K53" s="95"/>
      <c r="L53" s="130"/>
      <c r="M53" s="131"/>
      <c r="N53" s="95"/>
      <c r="O53" s="130"/>
      <c r="P53" s="131"/>
      <c r="Q53" s="95"/>
      <c r="R53" s="130"/>
      <c r="S53" s="131"/>
      <c r="T53" s="95"/>
      <c r="U53" s="130"/>
      <c r="V53" s="131"/>
      <c r="W53" s="95"/>
      <c r="X53" s="130"/>
      <c r="Y53" s="131"/>
      <c r="Z53" s="95"/>
      <c r="AA53" s="130"/>
      <c r="AB53" s="131"/>
      <c r="AC53" s="95"/>
      <c r="AD53" s="130"/>
      <c r="AE53" s="131"/>
      <c r="AF53" s="95"/>
      <c r="AG53" s="130"/>
      <c r="AH53" s="131"/>
      <c r="AI53" s="95"/>
      <c r="AJ53" s="130"/>
      <c r="AK53" s="131"/>
      <c r="AL53" s="95"/>
      <c r="AM53" s="130"/>
      <c r="AO53" s="56"/>
      <c r="AP53" s="84"/>
    </row>
    <row r="54" spans="1:42" ht="19.5" customHeight="1">
      <c r="A54" s="72"/>
      <c r="B54" s="125"/>
      <c r="C54" s="126"/>
      <c r="D54" s="127"/>
      <c r="E54" s="128"/>
      <c r="F54" s="189"/>
      <c r="G54" s="61"/>
      <c r="H54" s="34"/>
      <c r="I54" s="14"/>
      <c r="J54" s="129"/>
      <c r="K54" s="95"/>
      <c r="L54" s="130"/>
      <c r="M54" s="131"/>
      <c r="N54" s="95"/>
      <c r="O54" s="130"/>
      <c r="P54" s="131"/>
      <c r="Q54" s="95"/>
      <c r="R54" s="130"/>
      <c r="S54" s="131"/>
      <c r="T54" s="95"/>
      <c r="U54" s="130"/>
      <c r="V54" s="131"/>
      <c r="W54" s="95"/>
      <c r="X54" s="130"/>
      <c r="Y54" s="131"/>
      <c r="Z54" s="95"/>
      <c r="AA54" s="130"/>
      <c r="AB54" s="131"/>
      <c r="AC54" s="95"/>
      <c r="AD54" s="130"/>
      <c r="AE54" s="131"/>
      <c r="AF54" s="95"/>
      <c r="AG54" s="130"/>
      <c r="AH54" s="131"/>
      <c r="AI54" s="95"/>
      <c r="AJ54" s="130"/>
      <c r="AK54" s="131"/>
      <c r="AL54" s="95"/>
      <c r="AM54" s="130"/>
      <c r="AO54" s="56"/>
      <c r="AP54" s="84"/>
    </row>
    <row r="55" spans="1:42" ht="19.5" customHeight="1">
      <c r="A55" s="72"/>
      <c r="B55" s="125"/>
      <c r="C55" s="126" t="s">
        <v>16</v>
      </c>
      <c r="D55" s="127"/>
      <c r="E55" s="128"/>
      <c r="F55" s="60">
        <f>IF(SUM(F9:F51)&gt;0,SUM(F9:F51)/COUNTA(C9:C51),0)</f>
        <v>74.38029069767441</v>
      </c>
      <c r="G55" s="149">
        <f>IF(SUM(G9,G51)&gt;0,SUM(G9:G51)/COUNTA(C9:C51),0)</f>
        <v>2504.9504816330477</v>
      </c>
      <c r="H55" s="34"/>
      <c r="I55" s="91"/>
      <c r="J55" s="129">
        <f>IF(SUM(J9:J51)&gt;0,SUM(J9:J51)/COUNT(J9:J51),"-")</f>
        <v>79.47317073170731</v>
      </c>
      <c r="K55" s="150"/>
      <c r="L55" s="130">
        <f>IF(SUM(J22:J49)&gt;0,SUM(L22:L49)/COUNT(J22:J49),"-")</f>
        <v>847.3822872080561</v>
      </c>
      <c r="M55" s="131">
        <f>IF(SUM(M9:M51)&gt;0,SUM(M9:M51)/COUNT(M9:M51),"-")</f>
        <v>83.00073170731706</v>
      </c>
      <c r="N55" s="95"/>
      <c r="O55" s="130">
        <f>IF(SUM(M22:M49)&gt;0,SUM(O22:O49)/COUNT(M22:M49),"-")</f>
        <v>844.2531119556195</v>
      </c>
      <c r="P55" s="131">
        <f>IF(SUM(P9:P51)&gt;0,SUM(P9:P51)/COUNT(P9:P51),"-")</f>
        <v>75.59225</v>
      </c>
      <c r="Q55" s="95"/>
      <c r="R55" s="130">
        <f>IF(SUM(P22:P49)&gt;0,SUM(R22:R49)/COUNT(P22:P49),"-")</f>
        <v>797.9904940080304</v>
      </c>
      <c r="S55" s="131">
        <f>IF(SUM(S9:S51)&gt;0,SUM(S9:S51)/COUNT(S9:S51),"-")</f>
        <v>75.8119512195122</v>
      </c>
      <c r="T55" s="95"/>
      <c r="U55" s="130">
        <f>IF(SUM(S22:S49)&gt;0,SUM(U22:U49)/COUNT(S22:S49),"-")</f>
        <v>802.1565377930957</v>
      </c>
      <c r="V55" s="131" t="str">
        <f>IF(SUM(V9:V51)&gt;0,SUM(V9:V51)/COUNT(V9:V51),"-")</f>
        <v>-</v>
      </c>
      <c r="W55" s="95"/>
      <c r="X55" s="130" t="str">
        <f>IF(SUM(V22:V49)&gt;0,SUM(X22:X49)/COUNT(V22:V49),"-")</f>
        <v>-</v>
      </c>
      <c r="Y55" s="131" t="str">
        <f>IF(SUM(Y9:Y51)&gt;0,SUM(Y9:Y51)/COUNT(Y9:Y51),"-")</f>
        <v>-</v>
      </c>
      <c r="Z55" s="95"/>
      <c r="AA55" s="130" t="str">
        <f>IF(SUM(Y22:Y49)&gt;0,SUM(AA22:AA49)/COUNT(Y22:Y49),"-")</f>
        <v>-</v>
      </c>
      <c r="AB55" s="131" t="str">
        <f>IF(SUM(AB9:AB51)&gt;0,SUM(AB9:AB51)/COUNT(AB9:AB51),"-")</f>
        <v>-</v>
      </c>
      <c r="AC55" s="95"/>
      <c r="AD55" s="130" t="str">
        <f>IF(SUM(AB22:AB49)&gt;0,SUM(AD22:AD49)/COUNT(AB22:AB49),"-")</f>
        <v>-</v>
      </c>
      <c r="AE55" s="131" t="str">
        <f>IF(SUM(AE9:AE51)&gt;0,SUM(AE9:AE51)/COUNT(AE9:AE51),"-")</f>
        <v>-</v>
      </c>
      <c r="AF55" s="95"/>
      <c r="AG55" s="130" t="str">
        <f>IF(SUM(AE22:AE49)&gt;0,SUM(AG22:AG49)/COUNT(AE22:AE49),"-")</f>
        <v>-</v>
      </c>
      <c r="AH55" s="131" t="str">
        <f>IF(SUM(AH9:AH51)&gt;0,SUM(AH9:AH51)/COUNT(AH9:AH51),"-")</f>
        <v>-</v>
      </c>
      <c r="AI55" s="95"/>
      <c r="AJ55" s="130" t="str">
        <f>IF(SUM(AH22:AH49)&gt;0,SUM(AJ22:AJ49)/COUNT(AH22:AH49),"-")</f>
        <v>-</v>
      </c>
      <c r="AK55" s="131" t="str">
        <f>IF(SUM(AK9:AK51)&gt;0,SUM(AK9:AK51)/COUNT(AK9:AK51),"-")</f>
        <v>-</v>
      </c>
      <c r="AL55" s="95"/>
      <c r="AM55" s="130" t="str">
        <f>IF(SUM(AK22:AK49)&gt;0,SUM(AM22:AM49)/COUNT(AK22:AK49),"-")</f>
        <v>-</v>
      </c>
      <c r="AO55" s="56"/>
      <c r="AP55" s="84"/>
    </row>
    <row r="56" spans="1:42" s="91" customFormat="1" ht="19.5" customHeight="1" thickBot="1">
      <c r="A56" s="72"/>
      <c r="B56" s="151"/>
      <c r="C56" s="152"/>
      <c r="D56" s="153"/>
      <c r="E56" s="154"/>
      <c r="F56" s="17"/>
      <c r="G56" s="155"/>
      <c r="H56" s="16"/>
      <c r="I56" s="156"/>
      <c r="J56" s="51" t="s">
        <v>17</v>
      </c>
      <c r="K56" s="157"/>
      <c r="L56" s="158"/>
      <c r="M56" s="46" t="s">
        <v>18</v>
      </c>
      <c r="N56" s="159"/>
      <c r="O56" s="160"/>
      <c r="P56" s="46" t="s">
        <v>19</v>
      </c>
      <c r="Q56" s="159"/>
      <c r="R56" s="160"/>
      <c r="S56" s="46" t="s">
        <v>20</v>
      </c>
      <c r="T56" s="159"/>
      <c r="U56" s="160"/>
      <c r="V56" s="46" t="s">
        <v>21</v>
      </c>
      <c r="W56" s="159"/>
      <c r="X56" s="160"/>
      <c r="Y56" s="46" t="s">
        <v>22</v>
      </c>
      <c r="Z56" s="159"/>
      <c r="AA56" s="160"/>
      <c r="AB56" s="46" t="s">
        <v>23</v>
      </c>
      <c r="AC56" s="159"/>
      <c r="AD56" s="160"/>
      <c r="AE56" s="46" t="s">
        <v>24</v>
      </c>
      <c r="AF56" s="159"/>
      <c r="AG56" s="160"/>
      <c r="AH56" s="46" t="s">
        <v>25</v>
      </c>
      <c r="AI56" s="159"/>
      <c r="AJ56" s="160"/>
      <c r="AK56" s="46" t="s">
        <v>26</v>
      </c>
      <c r="AL56" s="159"/>
      <c r="AM56" s="160"/>
      <c r="AN56" s="159"/>
      <c r="AO56" s="161"/>
      <c r="AP56" s="84"/>
    </row>
    <row r="57" spans="1:42" ht="13.5" thickTop="1">
      <c r="A57" s="72"/>
      <c r="B57" s="162"/>
      <c r="C57" s="162"/>
      <c r="D57" s="162"/>
      <c r="E57" s="162"/>
      <c r="F57" s="163"/>
      <c r="G57" s="162"/>
      <c r="H57" s="162"/>
      <c r="I57" s="162"/>
      <c r="J57" s="164"/>
      <c r="K57" s="165"/>
      <c r="L57" s="165"/>
      <c r="M57" s="164"/>
      <c r="N57" s="165"/>
      <c r="O57" s="165"/>
      <c r="P57" s="164"/>
      <c r="Q57" s="165"/>
      <c r="R57" s="165"/>
      <c r="S57" s="164"/>
      <c r="T57" s="165"/>
      <c r="U57" s="165"/>
      <c r="V57" s="164"/>
      <c r="W57" s="165"/>
      <c r="X57" s="165"/>
      <c r="Y57" s="164"/>
      <c r="Z57" s="165"/>
      <c r="AA57" s="165"/>
      <c r="AB57" s="164"/>
      <c r="AC57" s="165"/>
      <c r="AD57" s="165"/>
      <c r="AE57" s="164"/>
      <c r="AF57" s="165"/>
      <c r="AG57" s="165"/>
      <c r="AH57" s="164"/>
      <c r="AI57" s="165"/>
      <c r="AJ57" s="165"/>
      <c r="AK57" s="164"/>
      <c r="AL57" s="165"/>
      <c r="AM57" s="165"/>
      <c r="AN57" s="165"/>
      <c r="AO57" s="166"/>
      <c r="AP57" s="84"/>
    </row>
    <row r="58" spans="1:42" ht="12.75">
      <c r="A58" s="72"/>
      <c r="B58" s="162"/>
      <c r="C58" s="162"/>
      <c r="D58" s="162"/>
      <c r="E58" s="162"/>
      <c r="F58" s="163"/>
      <c r="G58" s="162"/>
      <c r="H58" s="162"/>
      <c r="I58" s="162"/>
      <c r="J58" s="164"/>
      <c r="K58" s="165"/>
      <c r="L58" s="165"/>
      <c r="M58" s="164"/>
      <c r="N58" s="165"/>
      <c r="O58" s="165"/>
      <c r="P58" s="164"/>
      <c r="Q58" s="165"/>
      <c r="R58" s="165"/>
      <c r="S58" s="164"/>
      <c r="T58" s="165"/>
      <c r="U58" s="165"/>
      <c r="V58" s="164"/>
      <c r="W58" s="165"/>
      <c r="X58" s="165"/>
      <c r="Y58" s="164"/>
      <c r="Z58" s="165"/>
      <c r="AA58" s="165"/>
      <c r="AB58" s="164"/>
      <c r="AC58" s="165"/>
      <c r="AD58" s="165"/>
      <c r="AE58" s="164"/>
      <c r="AF58" s="165"/>
      <c r="AG58" s="165"/>
      <c r="AH58" s="164"/>
      <c r="AI58" s="165"/>
      <c r="AJ58" s="165"/>
      <c r="AK58" s="164"/>
      <c r="AL58" s="165"/>
      <c r="AM58" s="165"/>
      <c r="AN58" s="165"/>
      <c r="AO58" s="166"/>
      <c r="AP58" s="84"/>
    </row>
    <row r="59" spans="1:45" ht="12.75">
      <c r="A59" s="72"/>
      <c r="B59" s="162"/>
      <c r="C59" s="162"/>
      <c r="D59" s="162"/>
      <c r="E59" s="162"/>
      <c r="F59" s="163"/>
      <c r="G59" s="162"/>
      <c r="H59" s="162"/>
      <c r="I59" s="162"/>
      <c r="J59" s="164"/>
      <c r="K59" s="165"/>
      <c r="L59" s="165"/>
      <c r="M59" s="164"/>
      <c r="N59" s="165"/>
      <c r="O59" s="165"/>
      <c r="P59" s="164"/>
      <c r="Q59" s="165"/>
      <c r="R59" s="165"/>
      <c r="S59" s="164"/>
      <c r="T59" s="165"/>
      <c r="U59" s="165"/>
      <c r="V59" s="164"/>
      <c r="W59" s="165"/>
      <c r="X59" s="165"/>
      <c r="Y59" s="164"/>
      <c r="Z59" s="165"/>
      <c r="AA59" s="165"/>
      <c r="AB59" s="164"/>
      <c r="AC59" s="165"/>
      <c r="AD59" s="165"/>
      <c r="AE59" s="164"/>
      <c r="AF59" s="165"/>
      <c r="AG59" s="165"/>
      <c r="AH59" s="164"/>
      <c r="AI59" s="165"/>
      <c r="AJ59" s="165"/>
      <c r="AK59" s="164"/>
      <c r="AL59" s="165"/>
      <c r="AM59" s="165"/>
      <c r="AN59" s="165"/>
      <c r="AO59" s="166"/>
      <c r="AP59" s="84"/>
      <c r="AS59" s="39"/>
    </row>
    <row r="60" spans="1:42" ht="12.75">
      <c r="A60" s="72"/>
      <c r="B60" s="162"/>
      <c r="C60" s="162"/>
      <c r="D60" s="162"/>
      <c r="E60" s="162"/>
      <c r="F60" s="163"/>
      <c r="G60" s="162"/>
      <c r="H60" s="162"/>
      <c r="I60" s="162"/>
      <c r="J60" s="164"/>
      <c r="K60" s="165"/>
      <c r="L60" s="165"/>
      <c r="M60" s="164"/>
      <c r="N60" s="165"/>
      <c r="O60" s="165"/>
      <c r="P60" s="164"/>
      <c r="Q60" s="165"/>
      <c r="R60" s="165"/>
      <c r="S60" s="164"/>
      <c r="T60" s="165"/>
      <c r="U60" s="165"/>
      <c r="V60" s="164"/>
      <c r="W60" s="165"/>
      <c r="X60" s="165"/>
      <c r="Y60" s="164"/>
      <c r="Z60" s="165"/>
      <c r="AA60" s="165"/>
      <c r="AB60" s="164"/>
      <c r="AC60" s="165"/>
      <c r="AD60" s="165"/>
      <c r="AE60" s="164"/>
      <c r="AF60" s="165"/>
      <c r="AG60" s="165"/>
      <c r="AH60" s="164"/>
      <c r="AI60" s="165"/>
      <c r="AJ60" s="165"/>
      <c r="AK60" s="164"/>
      <c r="AL60" s="165"/>
      <c r="AM60" s="165"/>
      <c r="AN60" s="165"/>
      <c r="AO60" s="166"/>
      <c r="AP60" s="84"/>
    </row>
    <row r="61" spans="1:42" s="9" customFormat="1" ht="12.75">
      <c r="A61" s="37"/>
      <c r="B61" s="28"/>
      <c r="C61" s="167"/>
      <c r="D61" s="28"/>
      <c r="E61" s="28"/>
      <c r="F61" s="29"/>
      <c r="G61" s="28"/>
      <c r="H61" s="28"/>
      <c r="I61" s="28"/>
      <c r="J61" s="47"/>
      <c r="K61" s="30"/>
      <c r="L61" s="30"/>
      <c r="M61" s="47"/>
      <c r="N61" s="30"/>
      <c r="O61" s="30"/>
      <c r="P61" s="47"/>
      <c r="Q61" s="30"/>
      <c r="R61" s="30"/>
      <c r="S61" s="47"/>
      <c r="T61" s="30"/>
      <c r="U61" s="30"/>
      <c r="V61" s="47"/>
      <c r="W61" s="30"/>
      <c r="X61" s="30"/>
      <c r="Y61" s="47"/>
      <c r="Z61" s="30"/>
      <c r="AA61" s="30"/>
      <c r="AB61" s="47"/>
      <c r="AC61" s="30"/>
      <c r="AD61" s="30"/>
      <c r="AE61" s="47"/>
      <c r="AF61" s="30"/>
      <c r="AG61" s="30"/>
      <c r="AH61" s="47"/>
      <c r="AI61" s="30"/>
      <c r="AJ61" s="30"/>
      <c r="AK61" s="47"/>
      <c r="AL61" s="30"/>
      <c r="AM61" s="30"/>
      <c r="AN61" s="30"/>
      <c r="AO61" s="168"/>
      <c r="AP61" s="38"/>
    </row>
    <row r="62" spans="1:42" s="9" customFormat="1" ht="12.75">
      <c r="A62" s="37"/>
      <c r="B62" s="28"/>
      <c r="C62" s="43"/>
      <c r="D62" s="28"/>
      <c r="E62" s="28"/>
      <c r="F62" s="29"/>
      <c r="G62" s="28"/>
      <c r="H62" s="28"/>
      <c r="I62" s="28"/>
      <c r="J62" s="47"/>
      <c r="K62" s="30"/>
      <c r="L62" s="30"/>
      <c r="M62" s="47"/>
      <c r="N62" s="30"/>
      <c r="O62" s="30"/>
      <c r="P62" s="47"/>
      <c r="Q62" s="30"/>
      <c r="R62" s="30"/>
      <c r="S62" s="47"/>
      <c r="T62" s="30"/>
      <c r="U62" s="30"/>
      <c r="V62" s="47"/>
      <c r="W62" s="30"/>
      <c r="X62" s="30"/>
      <c r="Y62" s="47"/>
      <c r="Z62" s="30"/>
      <c r="AA62" s="30"/>
      <c r="AB62" s="47"/>
      <c r="AC62" s="30"/>
      <c r="AD62" s="30"/>
      <c r="AE62" s="169"/>
      <c r="AF62" s="170"/>
      <c r="AG62" s="171"/>
      <c r="AH62" s="48"/>
      <c r="AI62" s="30"/>
      <c r="AJ62" s="30"/>
      <c r="AK62" s="47"/>
      <c r="AL62" s="30"/>
      <c r="AM62" s="30"/>
      <c r="AN62" s="30"/>
      <c r="AO62" s="168"/>
      <c r="AP62" s="38"/>
    </row>
    <row r="63" spans="1:42" s="9" customFormat="1" ht="12.75">
      <c r="A63" s="37"/>
      <c r="B63" s="28"/>
      <c r="C63" s="28"/>
      <c r="D63" s="27" t="s">
        <v>27</v>
      </c>
      <c r="E63" s="28"/>
      <c r="F63" s="29"/>
      <c r="G63" s="28"/>
      <c r="H63" s="28"/>
      <c r="I63" s="28"/>
      <c r="J63" s="47"/>
      <c r="K63" s="30"/>
      <c r="L63" s="30"/>
      <c r="M63" s="47"/>
      <c r="N63" s="30"/>
      <c r="O63" s="30"/>
      <c r="P63" s="47"/>
      <c r="Q63" s="30"/>
      <c r="R63" s="30"/>
      <c r="S63" s="47"/>
      <c r="T63" s="30"/>
      <c r="V63" s="47"/>
      <c r="W63" s="30"/>
      <c r="X63" s="30"/>
      <c r="Y63" s="47"/>
      <c r="Z63" s="30"/>
      <c r="AA63" s="30"/>
      <c r="AB63" s="47"/>
      <c r="AC63" s="30"/>
      <c r="AD63" s="30"/>
      <c r="AE63" s="47"/>
      <c r="AF63" s="30"/>
      <c r="AG63" s="172"/>
      <c r="AH63" s="169"/>
      <c r="AI63" s="173"/>
      <c r="AJ63" s="174"/>
      <c r="AK63" s="47"/>
      <c r="AL63" s="30"/>
      <c r="AM63" s="30"/>
      <c r="AN63" s="30"/>
      <c r="AO63" s="168"/>
      <c r="AP63" s="38"/>
    </row>
    <row r="64" spans="1:42" ht="13.5" thickBot="1">
      <c r="A64" s="175"/>
      <c r="B64" s="176"/>
      <c r="C64" s="177"/>
      <c r="D64" s="176"/>
      <c r="E64" s="176"/>
      <c r="F64" s="178"/>
      <c r="G64" s="176"/>
      <c r="H64" s="176"/>
      <c r="I64" s="176"/>
      <c r="J64" s="179"/>
      <c r="K64" s="180"/>
      <c r="L64" s="180"/>
      <c r="M64" s="179"/>
      <c r="N64" s="180"/>
      <c r="O64" s="180"/>
      <c r="P64" s="179"/>
      <c r="Q64" s="180"/>
      <c r="R64" s="180"/>
      <c r="S64" s="179"/>
      <c r="T64" s="180"/>
      <c r="U64" s="27"/>
      <c r="V64" s="179"/>
      <c r="W64" s="180"/>
      <c r="X64" s="180"/>
      <c r="Y64" s="179"/>
      <c r="Z64" s="180"/>
      <c r="AA64" s="180"/>
      <c r="AB64" s="179"/>
      <c r="AC64" s="180"/>
      <c r="AD64" s="180"/>
      <c r="AE64" s="179"/>
      <c r="AF64" s="180"/>
      <c r="AG64" s="180"/>
      <c r="AH64" s="179"/>
      <c r="AI64" s="180"/>
      <c r="AJ64" s="180"/>
      <c r="AK64" s="179"/>
      <c r="AL64" s="180"/>
      <c r="AM64" s="180"/>
      <c r="AN64" s="180"/>
      <c r="AO64" s="181"/>
      <c r="AP64" s="182"/>
    </row>
    <row r="65" ht="12.75">
      <c r="U65" s="185"/>
    </row>
    <row r="67" spans="3:40" ht="12.75">
      <c r="C67" s="26" t="s">
        <v>28</v>
      </c>
      <c r="D67" s="87"/>
      <c r="E67" s="87"/>
      <c r="F67" s="88"/>
      <c r="G67" s="87"/>
      <c r="H67" s="167"/>
      <c r="I67" s="167"/>
      <c r="J67" s="187"/>
      <c r="K67" s="188"/>
      <c r="L67" s="90"/>
      <c r="M67" s="187"/>
      <c r="N67" s="188"/>
      <c r="O67" s="90"/>
      <c r="P67" s="187"/>
      <c r="Q67" s="188"/>
      <c r="R67" s="90"/>
      <c r="S67" s="187"/>
      <c r="T67" s="188"/>
      <c r="U67" s="90"/>
      <c r="V67" s="187"/>
      <c r="W67" s="188"/>
      <c r="X67" s="90"/>
      <c r="Y67" s="187"/>
      <c r="Z67" s="188"/>
      <c r="AA67" s="90"/>
      <c r="AB67" s="187"/>
      <c r="AC67" s="188"/>
      <c r="AD67" s="90"/>
      <c r="AE67" s="187"/>
      <c r="AF67" s="188"/>
      <c r="AG67" s="90"/>
      <c r="AH67" s="187"/>
      <c r="AI67" s="188"/>
      <c r="AJ67" s="90"/>
      <c r="AK67" s="187"/>
      <c r="AL67" s="188"/>
      <c r="AM67" s="90"/>
      <c r="AN67" s="90"/>
    </row>
    <row r="68" ht="12.75">
      <c r="C68" s="162" t="s">
        <v>29</v>
      </c>
    </row>
    <row r="69" ht="12.75">
      <c r="C69" s="162" t="s">
        <v>30</v>
      </c>
    </row>
    <row r="70" ht="12.75">
      <c r="C70" s="162" t="s">
        <v>31</v>
      </c>
    </row>
    <row r="71" ht="12.75">
      <c r="C71" s="162" t="s">
        <v>32</v>
      </c>
    </row>
    <row r="72" ht="12.75">
      <c r="C72" s="162" t="s">
        <v>33</v>
      </c>
    </row>
    <row r="73" ht="12.75">
      <c r="C73" s="162" t="s">
        <v>34</v>
      </c>
    </row>
    <row r="74" ht="12.75">
      <c r="C74" s="162" t="s">
        <v>35</v>
      </c>
    </row>
    <row r="75" ht="12.75">
      <c r="C75" s="162" t="s">
        <v>36</v>
      </c>
    </row>
    <row r="76" ht="12.75">
      <c r="C76" s="71" t="s">
        <v>37</v>
      </c>
    </row>
    <row r="77" ht="12.75">
      <c r="C77" s="162" t="s">
        <v>38</v>
      </c>
    </row>
  </sheetData>
  <printOptions gridLines="1"/>
  <pageMargins left="0.6299212598425197" right="0.5511811023622047" top="0.6692913385826772" bottom="0.7480314960629921" header="0.5118110236220472" footer="0.5118110236220472"/>
  <pageSetup fitToHeight="1" fitToWidth="1" horizontalDpi="300" verticalDpi="300" orientation="landscape" paperSize="9" scale="41" r:id="rId2"/>
  <headerFooter alignWithMargins="0">
    <oddFooter>&amp;L&amp;D&amp;CPage &amp;P&amp;R&amp;T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</cp:lastModifiedBy>
  <cp:lastPrinted>2004-04-11T22:14:42Z</cp:lastPrinted>
  <dcterms:created xsi:type="dcterms:W3CDTF">1996-03-17T17:58:52Z</dcterms:created>
  <dcterms:modified xsi:type="dcterms:W3CDTF">2004-04-16T11:26:58Z</dcterms:modified>
  <cp:category/>
  <cp:version/>
  <cp:contentType/>
  <cp:contentStatus/>
</cp:coreProperties>
</file>